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mc:AlternateContent xmlns:mc="http://schemas.openxmlformats.org/markup-compatibility/2006">
    <mc:Choice Requires="x15">
      <x15ac:absPath xmlns:x15ac="http://schemas.microsoft.com/office/spreadsheetml/2010/11/ac" url="C:\Users\tnewport\Downloads\"/>
    </mc:Choice>
  </mc:AlternateContent>
  <xr:revisionPtr revIDLastSave="0" documentId="13_ncr:1_{1BB86D34-37A7-4841-B03C-9F387E387FCE}" xr6:coauthVersionLast="47" xr6:coauthVersionMax="47" xr10:uidLastSave="{00000000-0000-0000-0000-000000000000}"/>
  <bookViews>
    <workbookView xWindow="28680" yWindow="-120" windowWidth="29040" windowHeight="15720" tabRatio="956" xr2:uid="{00000000-000D-0000-FFFF-FFFF00000000}"/>
  </bookViews>
  <sheets>
    <sheet name="Instruction Sheet" sheetId="9" r:id="rId1"/>
    <sheet name="TESC" sheetId="10" r:id="rId2"/>
    <sheet name="Stormwater Drainage" sheetId="11" r:id="rId3"/>
    <sheet name="General"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2" l="1"/>
  <c r="E71" i="11"/>
  <c r="I24" i="9"/>
  <c r="E186" i="2" l="1"/>
  <c r="E182" i="2" l="1"/>
  <c r="E183" i="2"/>
  <c r="E184" i="2"/>
  <c r="E185" i="2"/>
  <c r="E188" i="2"/>
  <c r="E189" i="2"/>
  <c r="E190" i="2"/>
  <c r="E181" i="2"/>
  <c r="G147" i="2"/>
  <c r="G148" i="2"/>
  <c r="G149" i="2"/>
  <c r="G150" i="2"/>
  <c r="G151" i="2"/>
  <c r="G152" i="2"/>
  <c r="G153" i="2"/>
  <c r="G154" i="2"/>
  <c r="G155" i="2"/>
  <c r="G156" i="2"/>
  <c r="G157" i="2"/>
  <c r="G158" i="2"/>
  <c r="G159" i="2"/>
  <c r="G160" i="2"/>
  <c r="G161" i="2"/>
  <c r="G162" i="2"/>
  <c r="G163" i="2"/>
  <c r="G164" i="2"/>
  <c r="G165" i="2"/>
  <c r="G166" i="2"/>
  <c r="G167" i="2"/>
  <c r="G168" i="2"/>
  <c r="G169" i="2"/>
  <c r="G170" i="2"/>
  <c r="G172" i="2"/>
  <c r="G173" i="2"/>
  <c r="G174" i="2"/>
  <c r="G146" i="2"/>
  <c r="G138" i="2"/>
  <c r="G139" i="2"/>
  <c r="G137" i="2"/>
  <c r="G118" i="2"/>
  <c r="G119" i="2"/>
  <c r="G120" i="2"/>
  <c r="G121" i="2"/>
  <c r="G122" i="2"/>
  <c r="G123" i="2"/>
  <c r="G124" i="2"/>
  <c r="G125" i="2"/>
  <c r="G126" i="2"/>
  <c r="G127" i="2"/>
  <c r="G128" i="2"/>
  <c r="G129" i="2"/>
  <c r="G130" i="2"/>
  <c r="G131" i="2"/>
  <c r="G132" i="2"/>
  <c r="G133" i="2"/>
  <c r="G134" i="2"/>
  <c r="G135" i="2"/>
  <c r="G117" i="2"/>
  <c r="G89" i="2"/>
  <c r="G90" i="2"/>
  <c r="G91" i="2"/>
  <c r="G92" i="2"/>
  <c r="G93" i="2"/>
  <c r="G94" i="2"/>
  <c r="G95" i="2"/>
  <c r="G96" i="2"/>
  <c r="G97" i="2"/>
  <c r="G98" i="2"/>
  <c r="G99" i="2"/>
  <c r="G100" i="2"/>
  <c r="G101" i="2"/>
  <c r="G102" i="2"/>
  <c r="G103" i="2"/>
  <c r="G104" i="2"/>
  <c r="G105" i="2"/>
  <c r="G106" i="2"/>
  <c r="G108" i="2"/>
  <c r="G109" i="2"/>
  <c r="G110" i="2"/>
  <c r="G88" i="2"/>
  <c r="G80" i="2"/>
  <c r="G81" i="2"/>
  <c r="G79"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46" i="2"/>
  <c r="G38" i="2"/>
  <c r="G39" i="2"/>
  <c r="G37"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176" i="2" l="1"/>
  <c r="E192" i="2"/>
  <c r="G112" i="2"/>
  <c r="G141" i="2"/>
  <c r="G83" i="2"/>
  <c r="G41" i="2"/>
  <c r="G195" i="2" l="1"/>
  <c r="E37" i="10"/>
  <c r="G196" i="2" l="1"/>
  <c r="G197" i="2"/>
  <c r="E73" i="2"/>
  <c r="E16" i="11"/>
  <c r="E11" i="11"/>
  <c r="E10" i="11"/>
  <c r="E9" i="11"/>
  <c r="G199" i="2" l="1"/>
  <c r="E174" i="2"/>
  <c r="E173" i="2"/>
  <c r="E172"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39" i="2"/>
  <c r="E138" i="2"/>
  <c r="E137" i="2"/>
  <c r="E135" i="2"/>
  <c r="E134" i="2"/>
  <c r="E133" i="2"/>
  <c r="E132" i="2"/>
  <c r="E131" i="2"/>
  <c r="E130" i="2"/>
  <c r="E129" i="2"/>
  <c r="E128" i="2"/>
  <c r="E127" i="2"/>
  <c r="E126" i="2"/>
  <c r="E125" i="2"/>
  <c r="E124" i="2"/>
  <c r="E123" i="2"/>
  <c r="E122" i="2"/>
  <c r="E121" i="2"/>
  <c r="E120" i="2"/>
  <c r="E119" i="2"/>
  <c r="E118" i="2"/>
  <c r="E117" i="2"/>
  <c r="E110" i="2"/>
  <c r="E109" i="2"/>
  <c r="E108" i="2"/>
  <c r="E106" i="2"/>
  <c r="E105" i="2"/>
  <c r="E104" i="2"/>
  <c r="E103" i="2"/>
  <c r="E102" i="2"/>
  <c r="E101" i="2"/>
  <c r="E100" i="2"/>
  <c r="E99" i="2"/>
  <c r="E98" i="2"/>
  <c r="E97" i="2"/>
  <c r="E96" i="2"/>
  <c r="E95" i="2"/>
  <c r="E94" i="2"/>
  <c r="E93" i="2"/>
  <c r="E92" i="2"/>
  <c r="E91" i="2"/>
  <c r="E90" i="2"/>
  <c r="E89" i="2"/>
  <c r="E88" i="2"/>
  <c r="E81" i="2"/>
  <c r="E80" i="2"/>
  <c r="E79" i="2"/>
  <c r="E77" i="2"/>
  <c r="E76" i="2"/>
  <c r="E37" i="2"/>
  <c r="E38" i="2"/>
  <c r="E39" i="2"/>
  <c r="E35" i="2"/>
  <c r="E22" i="2"/>
  <c r="E4" i="2"/>
  <c r="G76" i="11"/>
  <c r="E76" i="11"/>
  <c r="G75" i="11"/>
  <c r="G74" i="11"/>
  <c r="G72" i="11"/>
  <c r="G71" i="11"/>
  <c r="G70" i="11"/>
  <c r="G69" i="11"/>
  <c r="G68" i="11"/>
  <c r="G67" i="11"/>
  <c r="G66" i="11"/>
  <c r="G65" i="11"/>
  <c r="G64" i="11"/>
  <c r="G63" i="11"/>
  <c r="G62" i="11"/>
  <c r="G61" i="11"/>
  <c r="G60" i="11"/>
  <c r="G59" i="11"/>
  <c r="G58" i="11"/>
  <c r="G57" i="11"/>
  <c r="G56" i="11"/>
  <c r="G55" i="11"/>
  <c r="G54" i="11"/>
  <c r="G53" i="11"/>
  <c r="G52" i="11"/>
  <c r="G51" i="11"/>
  <c r="G5" i="11"/>
  <c r="E75" i="11"/>
  <c r="E74" i="11"/>
  <c r="E72" i="11"/>
  <c r="E70" i="11"/>
  <c r="E69" i="11"/>
  <c r="E68" i="11"/>
  <c r="E67" i="11"/>
  <c r="E66" i="11"/>
  <c r="E65" i="11"/>
  <c r="E64" i="11"/>
  <c r="E63" i="11"/>
  <c r="E62" i="11"/>
  <c r="E61" i="11"/>
  <c r="E60" i="11"/>
  <c r="E59" i="11"/>
  <c r="E58" i="11"/>
  <c r="E57" i="11"/>
  <c r="E56" i="11"/>
  <c r="E55" i="11"/>
  <c r="E54" i="11"/>
  <c r="E53" i="11"/>
  <c r="E52" i="11"/>
  <c r="E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E5" i="11"/>
  <c r="E50" i="11"/>
  <c r="E49" i="11"/>
  <c r="E48" i="11"/>
  <c r="E47"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5" i="11"/>
  <c r="E14" i="11"/>
  <c r="E13" i="11"/>
  <c r="E12" i="11"/>
  <c r="E8" i="11"/>
  <c r="E7" i="11"/>
  <c r="E141" i="2" l="1"/>
  <c r="G78" i="11"/>
  <c r="G82" i="11" s="1"/>
  <c r="F20" i="9" s="1"/>
  <c r="E176" i="2"/>
  <c r="E78" i="11"/>
  <c r="E80" i="11" s="1"/>
  <c r="E112" i="2"/>
  <c r="E39" i="10"/>
  <c r="E38"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E79" i="11" l="1"/>
  <c r="E82" i="11" s="1"/>
  <c r="E43" i="10"/>
  <c r="E44" i="10" l="1"/>
  <c r="E45" i="10"/>
  <c r="E5" i="2"/>
  <c r="E6" i="2"/>
  <c r="E7" i="2"/>
  <c r="E8" i="2"/>
  <c r="E9" i="2"/>
  <c r="E10" i="2"/>
  <c r="E11" i="2"/>
  <c r="E12" i="2"/>
  <c r="E13" i="2"/>
  <c r="E14" i="2"/>
  <c r="E15" i="2"/>
  <c r="E16" i="2"/>
  <c r="E17" i="2"/>
  <c r="E18" i="2"/>
  <c r="E19" i="2"/>
  <c r="E20" i="2"/>
  <c r="E21" i="2"/>
  <c r="E23" i="2"/>
  <c r="E24" i="2"/>
  <c r="E25" i="2"/>
  <c r="E26" i="2"/>
  <c r="E27" i="2"/>
  <c r="E28" i="2"/>
  <c r="E29" i="2"/>
  <c r="E30" i="2"/>
  <c r="E31" i="2"/>
  <c r="E32" i="2"/>
  <c r="E33" i="2"/>
  <c r="E34" i="2"/>
  <c r="E46" i="2"/>
  <c r="E47" i="2"/>
  <c r="E48" i="2"/>
  <c r="E49" i="2"/>
  <c r="E50" i="2"/>
  <c r="E51" i="2"/>
  <c r="E52" i="2"/>
  <c r="E53" i="2"/>
  <c r="E54" i="2"/>
  <c r="E55" i="2"/>
  <c r="E56" i="2"/>
  <c r="E57" i="2"/>
  <c r="E58" i="2"/>
  <c r="E59" i="2"/>
  <c r="E60" i="2"/>
  <c r="E61" i="2"/>
  <c r="E62" i="2"/>
  <c r="E63" i="2"/>
  <c r="E64" i="2"/>
  <c r="E65" i="2"/>
  <c r="E66" i="2"/>
  <c r="E67" i="2"/>
  <c r="E68" i="2"/>
  <c r="E69" i="2"/>
  <c r="E70" i="2"/>
  <c r="E71" i="2"/>
  <c r="E72" i="2"/>
  <c r="E74" i="2"/>
  <c r="E75" i="2"/>
  <c r="E47" i="10" l="1"/>
  <c r="E83" i="2"/>
  <c r="E41" i="2"/>
  <c r="E195" i="2" l="1"/>
  <c r="E196" i="2" s="1"/>
  <c r="E197" i="2" l="1"/>
  <c r="E199" i="2" s="1"/>
  <c r="F36" i="9" l="1"/>
  <c r="I37" i="9" s="1"/>
  <c r="D20" i="9"/>
  <c r="H20" i="9" s="1"/>
  <c r="F38" i="9"/>
  <c r="I39" i="9" s="1"/>
  <c r="I23" i="9" l="1"/>
  <c r="I25" i="9" s="1"/>
  <c r="D21" i="9"/>
</calcChain>
</file>

<file path=xl/sharedStrings.xml><?xml version="1.0" encoding="utf-8"?>
<sst xmlns="http://schemas.openxmlformats.org/spreadsheetml/2006/main" count="644" uniqueCount="326">
  <si>
    <t>Unit</t>
  </si>
  <si>
    <t>Reference #</t>
  </si>
  <si>
    <t xml:space="preserve">Quantity </t>
  </si>
  <si>
    <t>Cost</t>
  </si>
  <si>
    <t>Backfill &amp; compaction-embankment</t>
  </si>
  <si>
    <t>CY</t>
  </si>
  <si>
    <t>Crushed surfacing 1 1/4" minus</t>
  </si>
  <si>
    <t>WSDOT 9-03.9(3)</t>
  </si>
  <si>
    <t>Ditching</t>
  </si>
  <si>
    <t>Excavation-bulk</t>
  </si>
  <si>
    <t>Fence, silt</t>
  </si>
  <si>
    <t>LF</t>
  </si>
  <si>
    <t>Hydroseeding</t>
  </si>
  <si>
    <t>SY</t>
  </si>
  <si>
    <t>Jute Mesh</t>
  </si>
  <si>
    <t>Mulch, by hand, straw, 3" deep</t>
  </si>
  <si>
    <t>Mulch, by machine, straw, 2" deep</t>
  </si>
  <si>
    <t>Piping, temporary, CPP, 6"</t>
  </si>
  <si>
    <t>Piping, temporary, CPP, 8"</t>
  </si>
  <si>
    <t>Piping, temporary, CPP, 12"</t>
  </si>
  <si>
    <t>Plastic covering, 6mm thick, sandbagged</t>
  </si>
  <si>
    <t>Rip Rap, machine placed; slopes</t>
  </si>
  <si>
    <t>WSDOT 9-13.1(2)</t>
  </si>
  <si>
    <t>Rock Construction Entrance, 50'x15'x1'</t>
  </si>
  <si>
    <t>Rock Construction Entrance, 100'x15'x1'</t>
  </si>
  <si>
    <t>Sediment pond riser assembly</t>
  </si>
  <si>
    <t xml:space="preserve">Sediment trap, 5'  high berm </t>
  </si>
  <si>
    <t xml:space="preserve">Sed. trap, 5' high, riprapped spillway berm section </t>
  </si>
  <si>
    <t>Seeding, by hand</t>
  </si>
  <si>
    <t>Sodding, 1" deep, level ground</t>
  </si>
  <si>
    <t>Sodding, 1" deep, sloped ground</t>
  </si>
  <si>
    <t>TESC Supervisor</t>
  </si>
  <si>
    <t>HR</t>
  </si>
  <si>
    <t>Water truck, dust control</t>
  </si>
  <si>
    <t>WRITE-IN-ITEMS</t>
  </si>
  <si>
    <t>Unit Price</t>
  </si>
  <si>
    <t>Backfill &amp; Compaction- embankment</t>
  </si>
  <si>
    <t>Backfill &amp; Compaction- trench</t>
  </si>
  <si>
    <t>Clearing/Grubbing/Tree Removal</t>
  </si>
  <si>
    <t>Excavation - bulk</t>
  </si>
  <si>
    <t>Excavation - Trench</t>
  </si>
  <si>
    <t>Fencing, cedar, 6' high</t>
  </si>
  <si>
    <t>Fencing, chain link, vinyl coated,  6' high</t>
  </si>
  <si>
    <t xml:space="preserve">Fencing, chain link, gate, vinyl coated,  20' </t>
  </si>
  <si>
    <t>Fencing, split rail, 3' high</t>
  </si>
  <si>
    <t>Fill &amp; compact - common barrow</t>
  </si>
  <si>
    <t>Fill &amp; compact - gravel base</t>
  </si>
  <si>
    <t>Fill &amp; compact - screened topsoil</t>
  </si>
  <si>
    <t xml:space="preserve">Gabion, 12" deep, stone filled mesh </t>
  </si>
  <si>
    <t xml:space="preserve">Gabion, 18" deep, stone filled mesh </t>
  </si>
  <si>
    <t>Gabion, 36" deep, stone filled mesh</t>
  </si>
  <si>
    <t>Grading, fine, by hand</t>
  </si>
  <si>
    <t>Grading, fine, with grader</t>
  </si>
  <si>
    <t>Sensitive Areas Sign</t>
  </si>
  <si>
    <t>Traffic control crew ( 2 flaggers )</t>
  </si>
  <si>
    <t>Trail, 4" chipped wood</t>
  </si>
  <si>
    <t>Trail, 4" crushed cinder</t>
  </si>
  <si>
    <t>Trail, 4" top course</t>
  </si>
  <si>
    <t>Wall, retaining, concrete</t>
  </si>
  <si>
    <t>SF</t>
  </si>
  <si>
    <t>Wall, rockery</t>
  </si>
  <si>
    <t>AC Grinding, 4' wide machine &lt; 1000sy</t>
  </si>
  <si>
    <t>AC Grinding, 4' wide machine 1000-2000sy</t>
  </si>
  <si>
    <t>AC Grinding, 4' wide machine &gt; 2000sy</t>
  </si>
  <si>
    <t>AC Removal/Disposal/Repair</t>
  </si>
  <si>
    <t>Curb &amp; Gutter, rolled</t>
  </si>
  <si>
    <t>Curb &amp; Gutter, vertical</t>
  </si>
  <si>
    <t>Curb and Gutter, demolition and disposal</t>
  </si>
  <si>
    <t>Curb, extruded asphalt</t>
  </si>
  <si>
    <t>Curb, extruded concrete</t>
  </si>
  <si>
    <t>Sawcut, asphalt, 3" depth</t>
  </si>
  <si>
    <t>Sawcut, concrete, per 1" depth</t>
  </si>
  <si>
    <t>Sealant, asphalt</t>
  </si>
  <si>
    <t>Shoulder, gravel, 4" thick</t>
  </si>
  <si>
    <t>Sidewalk, 4" thick</t>
  </si>
  <si>
    <t>Sidewalk, 4" thick, demolition and disposal</t>
  </si>
  <si>
    <t>Striping, per stall</t>
  </si>
  <si>
    <t>Striping, thermoplastic, ( for crosswalk )</t>
  </si>
  <si>
    <t>Striping, 4" reflectorized line</t>
  </si>
  <si>
    <t>Asphalt Treated Base, 4" thick</t>
  </si>
  <si>
    <t>Gravel Road, 4" rock, First 2500 SY</t>
  </si>
  <si>
    <t>Gravel Road, 4" rock, Qty. over 2500 SY</t>
  </si>
  <si>
    <t>Thickened Edge</t>
  </si>
  <si>
    <t>Bollards - fixed</t>
  </si>
  <si>
    <t>Bollards - removable</t>
  </si>
  <si>
    <t>* (CBs include frame and lid)</t>
  </si>
  <si>
    <t>CB Type I</t>
  </si>
  <si>
    <t>CB Type IL</t>
  </si>
  <si>
    <t xml:space="preserve">     for additional depth over 4'    </t>
  </si>
  <si>
    <t>FT</t>
  </si>
  <si>
    <t xml:space="preserve">     for additional depth over 4'</t>
  </si>
  <si>
    <t>Through-curb Inlet Framework (Add)</t>
  </si>
  <si>
    <t>Cleanout, PVC, 4"</t>
  </si>
  <si>
    <t>Cleanout, PVC, 6"</t>
  </si>
  <si>
    <t>Cleanout, PVC, 8"</t>
  </si>
  <si>
    <t>Culvert, PVC, 4"</t>
  </si>
  <si>
    <t>Culvert, PVC, 6"</t>
  </si>
  <si>
    <t>Culvert, PVC,  8"</t>
  </si>
  <si>
    <t>Culvert, PVC, 12"</t>
  </si>
  <si>
    <t>Culvert, CMP, 8"</t>
  </si>
  <si>
    <t>Culvert, CMP, 12"</t>
  </si>
  <si>
    <t>Culvert, CMP, 15"</t>
  </si>
  <si>
    <t>Culvert, CMP, 18"</t>
  </si>
  <si>
    <t>Culvert, CMP, 24"</t>
  </si>
  <si>
    <t>Culvert, CMP, 30"</t>
  </si>
  <si>
    <t>Culvert, CMP, 36"</t>
  </si>
  <si>
    <t>Culvert, CMP, 48"</t>
  </si>
  <si>
    <t>Culvert, CMP, 60"</t>
  </si>
  <si>
    <t>Culvert, CMP, 72"</t>
  </si>
  <si>
    <t>Culvert, Concrete, 8"</t>
  </si>
  <si>
    <t>Culvert, Concrete, 12"</t>
  </si>
  <si>
    <t>Culvert, Concrete, 15"</t>
  </si>
  <si>
    <t>Culvert, Concrete, 18"</t>
  </si>
  <si>
    <t>Culvert, Concrete, 24"</t>
  </si>
  <si>
    <t>Culvert, Concrete, 30"</t>
  </si>
  <si>
    <t>Culvert, Concrete, 36"</t>
  </si>
  <si>
    <t>Culvert, Concrete, 42"</t>
  </si>
  <si>
    <t>Culvert, Concrete, 48"</t>
  </si>
  <si>
    <t>Culvert, CPP, 6"</t>
  </si>
  <si>
    <t>Culvert, CPP, 8"</t>
  </si>
  <si>
    <t>Culvert, CPP, 12"</t>
  </si>
  <si>
    <t>Culvert, CPP, 15"</t>
  </si>
  <si>
    <t>Culvert, CPP, 18"</t>
  </si>
  <si>
    <t>Culvert, CPP, 24"</t>
  </si>
  <si>
    <t>Culvert, CPP, 30"</t>
  </si>
  <si>
    <t>Culvert, CPP, 36"</t>
  </si>
  <si>
    <t xml:space="preserve">Ditching </t>
  </si>
  <si>
    <t>Flow Dispersal Trench    (1,436 base+)</t>
  </si>
  <si>
    <t>French Drain  (3' depth)</t>
  </si>
  <si>
    <t>Geotextile, laid in trench, polypropylene</t>
  </si>
  <si>
    <t>Infiltration pond testing</t>
  </si>
  <si>
    <t>Mid-tank Access Riser, 48" dia,  6' deep</t>
  </si>
  <si>
    <t>Pond Overflow Spillway</t>
  </si>
  <si>
    <t>Restrictor/Oil Separator, 12"</t>
  </si>
  <si>
    <t>Restrictor/Oil Separator, 15"</t>
  </si>
  <si>
    <t>Restrictor/Oil Separator, 18"</t>
  </si>
  <si>
    <t>Riprap, placed</t>
  </si>
  <si>
    <t>Trash Rack, 12"</t>
  </si>
  <si>
    <t>Trash Rack, 15"</t>
  </si>
  <si>
    <t>Trash Rack, 18"</t>
  </si>
  <si>
    <t>Trash Rack, 21"</t>
  </si>
  <si>
    <t xml:space="preserve"> GRANDTOTAL: </t>
  </si>
  <si>
    <t>Fire Hydrant Assembly, without Guard Posts</t>
  </si>
  <si>
    <t>Fire Hydrant Assembly, with Guard Posts</t>
  </si>
  <si>
    <t xml:space="preserve">     for additional depth over 4 feet/per foot</t>
  </si>
  <si>
    <t>FEET</t>
  </si>
  <si>
    <t>SANITARY SEWER</t>
  </si>
  <si>
    <t>WATER SYSTEM</t>
  </si>
  <si>
    <t>EROSION/SEDIMENT SUBTOTAL:</t>
  </si>
  <si>
    <t>LANDSCAPING &amp; VEGETATION</t>
  </si>
  <si>
    <t>Street Trees</t>
  </si>
  <si>
    <t>Median Landscaping</t>
  </si>
  <si>
    <t>Right-of-Way Landscaping</t>
  </si>
  <si>
    <t>Wetland Landscaping</t>
  </si>
  <si>
    <t xml:space="preserve">WRITE-IN-ITEMS </t>
  </si>
  <si>
    <t>Clear/Remove Brush, by hand (acre)</t>
  </si>
  <si>
    <t>Monuments</t>
  </si>
  <si>
    <t>1)</t>
  </si>
  <si>
    <t>2)</t>
  </si>
  <si>
    <t>3)</t>
  </si>
  <si>
    <t>4)</t>
  </si>
  <si>
    <t>Pipe, C-900</t>
  </si>
  <si>
    <t>Pipe, High Density Water Pipe (HDWP)</t>
  </si>
  <si>
    <t xml:space="preserve">Pipe, C900 </t>
  </si>
  <si>
    <t>Culvert, Box      __ ft  x  __ ft</t>
  </si>
  <si>
    <t>STREET IMPROVEMENT</t>
  </si>
  <si>
    <t>LS</t>
  </si>
  <si>
    <t>Fencing, chain link, 4'</t>
  </si>
  <si>
    <t>Guard Post</t>
  </si>
  <si>
    <t>Conduit, 2"</t>
  </si>
  <si>
    <t>Street Light System</t>
  </si>
  <si>
    <t>Traffic Signal</t>
  </si>
  <si>
    <t>Traffic Signal Modification</t>
  </si>
  <si>
    <t>Guard Rail</t>
  </si>
  <si>
    <t>Beehive</t>
  </si>
  <si>
    <t>Thru-Inlet at CB</t>
  </si>
  <si>
    <t>Blowoff</t>
  </si>
  <si>
    <t>Valve Marker Post</t>
  </si>
  <si>
    <t xml:space="preserve">    for additional depth over 4 feet/per foot</t>
  </si>
  <si>
    <t>Clean Outs</t>
  </si>
  <si>
    <t>Outside Drop</t>
  </si>
  <si>
    <t>Inside Drop</t>
  </si>
  <si>
    <t>Grease Interceptor, 500 gallon</t>
  </si>
  <si>
    <t>Grease Interceptor, 1000 gallon</t>
  </si>
  <si>
    <t>Grease Interceptor, 1500 gallon</t>
  </si>
  <si>
    <t>Barricade, Type I</t>
  </si>
  <si>
    <t>Barricade Type II</t>
  </si>
  <si>
    <t>Barricade, Type III ( Permanent )</t>
  </si>
  <si>
    <t>Signs</t>
  </si>
  <si>
    <t xml:space="preserve">Sign, Handicap </t>
  </si>
  <si>
    <t>Topsoil Type A (imported)</t>
  </si>
  <si>
    <t>Geotextile Fabric</t>
  </si>
  <si>
    <t>Catch Basin Protection</t>
  </si>
  <si>
    <t>Interceptor Swale / Dike</t>
  </si>
  <si>
    <t>Hay Bale Silt Trap</t>
  </si>
  <si>
    <t>Level Spreader</t>
  </si>
  <si>
    <t>Lift Station (Entire System)</t>
  </si>
  <si>
    <t>Sidewalk, 6" thick</t>
  </si>
  <si>
    <t>Sidewalk, 6" thick, demolition and disposal</t>
  </si>
  <si>
    <t>Asphalt Road 2", First 2500 SY</t>
  </si>
  <si>
    <t>Asphalt Road 2",  Qty. over 2500SY</t>
  </si>
  <si>
    <t>Asphalt Road 3", First 2500 SY</t>
  </si>
  <si>
    <t>Asphalt Road 3", Qty. over 2500 SY</t>
  </si>
  <si>
    <t>Asphalt Road 5", Qty. Over 2500 SY</t>
  </si>
  <si>
    <t>Asphalt Road 6", First 2500 SY</t>
  </si>
  <si>
    <t>Asphalt Road 6", Qty. Over 2500 SY</t>
  </si>
  <si>
    <t>Asphalt Road 5", First 2500 SY</t>
  </si>
  <si>
    <t>Gravel Base Course 2"</t>
  </si>
  <si>
    <t>Gravel Base Course 4"</t>
  </si>
  <si>
    <t>Gravel Base Course 6"</t>
  </si>
  <si>
    <t>Concrete Road, 5", no base, over 2500 SY</t>
  </si>
  <si>
    <t>Concrete Road,  6", no base, over 2500 SY</t>
  </si>
  <si>
    <t>Asphalt Overlay, 1.5" AC</t>
  </si>
  <si>
    <t>Asphalt Overlay, 2" AC</t>
  </si>
  <si>
    <t>Access Road, Retention / Detention</t>
  </si>
  <si>
    <t>5)</t>
  </si>
  <si>
    <t>6)</t>
  </si>
  <si>
    <t>BMP C207</t>
  </si>
  <si>
    <t>Check dams</t>
  </si>
  <si>
    <t>BMP C233</t>
  </si>
  <si>
    <t>Fence, Temporary (NGPA)</t>
  </si>
  <si>
    <t>BMP C120</t>
  </si>
  <si>
    <t>BMP C122</t>
  </si>
  <si>
    <t>BMP C121</t>
  </si>
  <si>
    <t>BMP C123</t>
  </si>
  <si>
    <t>BMP C105</t>
  </si>
  <si>
    <t>BMP C241</t>
  </si>
  <si>
    <t>BMP C240</t>
  </si>
  <si>
    <t>BMP C140</t>
  </si>
  <si>
    <t>Connection to Existing Water Main</t>
  </si>
  <si>
    <t>TON</t>
  </si>
  <si>
    <t>Connection to Existing Sewer Main</t>
  </si>
  <si>
    <t>Private Landscaping</t>
  </si>
  <si>
    <t>Quantity</t>
  </si>
  <si>
    <t>MOBILIZATION 10%:</t>
  </si>
  <si>
    <t>CONTINGENCY 15%:</t>
  </si>
  <si>
    <t xml:space="preserve">GENERAL ITEMS </t>
  </si>
  <si>
    <t xml:space="preserve">TEMPORARY EROSION &amp; SEDIMENT CONTROL  </t>
  </si>
  <si>
    <t>Description</t>
  </si>
  <si>
    <t>EACH</t>
  </si>
  <si>
    <t>ACRE</t>
  </si>
  <si>
    <t>Community &amp; Economic Development Department</t>
  </si>
  <si>
    <t>CONTRUCTION PLAN REVIEW &amp; INSPECTION FEE WORKSHEET</t>
  </si>
  <si>
    <t>Review fees due at time of submittal</t>
  </si>
  <si>
    <t>l</t>
  </si>
  <si>
    <t>Public Improvements</t>
  </si>
  <si>
    <t>Include Public Improvements &amp; Private Development</t>
  </si>
  <si>
    <t>Private Development</t>
  </si>
  <si>
    <t>Inspection fees shall be calculated for Private Development during the review process and shall be paid upon permit issuance.</t>
  </si>
  <si>
    <r>
      <t xml:space="preserve">Road and Alley  </t>
    </r>
    <r>
      <rPr>
        <i/>
        <sz val="9"/>
        <rFont val="Arial"/>
        <family val="2"/>
      </rPr>
      <t>(Public)</t>
    </r>
  </si>
  <si>
    <r>
      <t xml:space="preserve">Utilities </t>
    </r>
    <r>
      <rPr>
        <i/>
        <sz val="9"/>
        <rFont val="Arial"/>
        <family val="2"/>
      </rPr>
      <t>(Public)</t>
    </r>
  </si>
  <si>
    <r>
      <t xml:space="preserve">Temporary Erosion and Sediment Control </t>
    </r>
    <r>
      <rPr>
        <i/>
        <sz val="9"/>
        <rFont val="Arial"/>
        <family val="2"/>
      </rPr>
      <t>(Public and Private)</t>
    </r>
  </si>
  <si>
    <t>SUBTOTAL (TESC Only):</t>
  </si>
  <si>
    <t xml:space="preserve">TOTAL: </t>
  </si>
  <si>
    <t xml:space="preserve">STREET SURFACING/PAVEMENT    </t>
  </si>
  <si>
    <t>Ductile Iron Watermain, CL 52, 12 Inch Dia.</t>
  </si>
  <si>
    <t>CB Type II, 48" Dia</t>
  </si>
  <si>
    <t>CB Type II, 54" Dia</t>
  </si>
  <si>
    <t>CB Type II, 60" Dia</t>
  </si>
  <si>
    <t>CB Type II, 72" Dia</t>
  </si>
  <si>
    <t>Tank End Reducer (36" Dia)</t>
  </si>
  <si>
    <t>Gate Valve, 6 inch Dia</t>
  </si>
  <si>
    <t>Gate Valve, 8 Inch Dia</t>
  </si>
  <si>
    <t>Gate Valve, 10 Inch Dia</t>
  </si>
  <si>
    <t>Gate Valve, 12 Inch Dia</t>
  </si>
  <si>
    <t>Air-Vac, 8 Inch Dia</t>
  </si>
  <si>
    <t>Air-Vac,10 Inch Dia</t>
  </si>
  <si>
    <t>Air-Vac, 12 Inch Dia</t>
  </si>
  <si>
    <t>Side Sewer Pipe, PVC. 4 Inch Dia</t>
  </si>
  <si>
    <t>Side Sewer Pipe, PVC. 6 Inch Dia</t>
  </si>
  <si>
    <t>Sewer Pipe, PVC, 8 inch Dia</t>
  </si>
  <si>
    <t>Sewer Pipe, PVC, 12 Inch Dia</t>
  </si>
  <si>
    <t>Sewer Pipe, PVC, ____ Inch Dia</t>
  </si>
  <si>
    <t>Manhole, 48 Inch Dia</t>
  </si>
  <si>
    <t>Manhole, 54 Inch Dia</t>
  </si>
  <si>
    <t>Manhole, 60 Inch Dia</t>
  </si>
  <si>
    <t>Manhole, 72 Inch Dia</t>
  </si>
  <si>
    <t>Manhole, 96 Inch Dia</t>
  </si>
  <si>
    <t>Ductile Iron Watermain, CL 52, 6 Inch Dia</t>
  </si>
  <si>
    <t>Ductile Iron Watermain, CL 52, 8 Inch Dia</t>
  </si>
  <si>
    <t>Ductile Iron Watermain, CL 52, 10 Inch Dia</t>
  </si>
  <si>
    <t>Pressure Reducing Valve Assembly, 8 In. Dia</t>
  </si>
  <si>
    <t>Pressure Reducing Valve Assembly, 10 In. Dia</t>
  </si>
  <si>
    <t>Pressure Reducing Valve Assembly, 12 In. Dia</t>
  </si>
  <si>
    <t>The developer shall enter the quantities shown on the construction drawings into the Construction Calculation Worksheet. This document is used to determine the amount of plan reivew and inspection fees due to the city.</t>
  </si>
  <si>
    <r>
      <rPr>
        <b/>
        <sz val="9"/>
        <rFont val="Arial"/>
        <family val="2"/>
      </rPr>
      <t>City of Arlington</t>
    </r>
    <r>
      <rPr>
        <sz val="9"/>
        <rFont val="Arial"/>
        <family val="2"/>
      </rPr>
      <t xml:space="preserve">   </t>
    </r>
    <r>
      <rPr>
        <sz val="5"/>
        <rFont val="Wingdings"/>
        <charset val="2"/>
      </rPr>
      <t>l</t>
    </r>
    <r>
      <rPr>
        <vertAlign val="superscript"/>
        <sz val="9"/>
        <rFont val="Webdings"/>
        <family val="1"/>
        <charset val="2"/>
      </rPr>
      <t xml:space="preserve">  </t>
    </r>
    <r>
      <rPr>
        <sz val="9"/>
        <rFont val="Arial"/>
        <family val="2"/>
      </rPr>
      <t xml:space="preserve">18204 59th Avenue NE   </t>
    </r>
    <r>
      <rPr>
        <sz val="5"/>
        <rFont val="Wingdings"/>
        <charset val="2"/>
      </rPr>
      <t>l</t>
    </r>
    <r>
      <rPr>
        <sz val="9"/>
        <rFont val="Arial"/>
        <family val="2"/>
      </rPr>
      <t xml:space="preserve">   Arlington WA 98223   </t>
    </r>
    <r>
      <rPr>
        <sz val="5"/>
        <rFont val="Wingdings"/>
        <charset val="2"/>
      </rPr>
      <t>l</t>
    </r>
    <r>
      <rPr>
        <vertAlign val="superscript"/>
        <sz val="9"/>
        <rFont val="Webdings"/>
        <family val="1"/>
        <charset val="2"/>
      </rPr>
      <t xml:space="preserve">   </t>
    </r>
    <r>
      <rPr>
        <sz val="9"/>
        <rFont val="Arial"/>
        <family val="2"/>
      </rPr>
      <t>(360) 403-3551</t>
    </r>
  </si>
  <si>
    <t>This form is to be completed and submitted with Type I , Type II Type III Construction Permit Application.</t>
  </si>
  <si>
    <t>AC Patching/Trenching Restoration</t>
  </si>
  <si>
    <t>Controlled Density Fill (CDF)</t>
  </si>
  <si>
    <t>Root Barrier</t>
  </si>
  <si>
    <r>
      <t xml:space="preserve">STORMWATER DRAINAGE </t>
    </r>
    <r>
      <rPr>
        <sz val="10"/>
        <rFont val="Arial"/>
        <family val="2"/>
      </rPr>
      <t xml:space="preserve"> </t>
    </r>
  </si>
  <si>
    <t>Public</t>
  </si>
  <si>
    <t>Private</t>
  </si>
  <si>
    <t>Subtotal</t>
  </si>
  <si>
    <t xml:space="preserve">Stormwater Drainage Only - Complete the Temporary Erosion and Sediment Control and Stormwater Drainage Section for Public or Private </t>
  </si>
  <si>
    <r>
      <t xml:space="preserve">Stormwater Drainage and Grading </t>
    </r>
    <r>
      <rPr>
        <i/>
        <sz val="9"/>
        <rFont val="Arial"/>
        <family val="2"/>
      </rPr>
      <t>(Public)</t>
    </r>
  </si>
  <si>
    <t>Grading Only - Complete Temporary Erosion and Sediment Control (TESC).</t>
  </si>
  <si>
    <t>PERFORMANCE DEVICE</t>
  </si>
  <si>
    <t>MAINTENANCE DEVICE</t>
  </si>
  <si>
    <t>Based on permit type requested (Type I, Type II or Type III), complete the form as follows:</t>
  </si>
  <si>
    <t>Base Calculation of Performance Device</t>
  </si>
  <si>
    <t>Base Calculation of Maintenance Device</t>
  </si>
  <si>
    <t>Amount Due</t>
  </si>
  <si>
    <t>Total Review Fees Due</t>
  </si>
  <si>
    <r>
      <rPr>
        <sz val="5"/>
        <rFont val="Wingdings"/>
        <charset val="2"/>
      </rPr>
      <t xml:space="preserve">l </t>
    </r>
    <r>
      <rPr>
        <sz val="9"/>
        <rFont val="Arial"/>
        <family val="2"/>
      </rPr>
      <t>Type I permits complete all sections.</t>
    </r>
  </si>
  <si>
    <r>
      <rPr>
        <sz val="5"/>
        <rFont val="Wingdings"/>
        <charset val="2"/>
      </rPr>
      <t>l</t>
    </r>
    <r>
      <rPr>
        <sz val="9"/>
        <rFont val="Arial"/>
        <family val="2"/>
      </rPr>
      <t xml:space="preserve">  Type II permits complete as follows:</t>
    </r>
  </si>
  <si>
    <r>
      <rPr>
        <sz val="5"/>
        <rFont val="Wingdings"/>
        <charset val="2"/>
      </rPr>
      <t xml:space="preserve">l </t>
    </r>
    <r>
      <rPr>
        <sz val="9"/>
        <rFont val="Arial"/>
        <family val="2"/>
      </rPr>
      <t>Type III permits complete the Temporary Erosion and Sediment Control (TESC).</t>
    </r>
  </si>
  <si>
    <t>-</t>
  </si>
  <si>
    <t>If an item that is part of your project does not exist in the spreadsheet complete the Write-In-Items section with the item, quantity and associated unit cost. There are a few unit prices that are blank, please complete them accordingly.</t>
  </si>
  <si>
    <t>The summary page calculates the fees due at intake for Civil and Stormwater Drainage construction permits only.  This does not include fees for Grading or those required by other departments or agencies. Grading fees are based on Cubic Yard Quantity and shall be calculated at time of permit submittal. Grading fees shall be paid at permit submittal.</t>
  </si>
  <si>
    <t>An Assurance Device such as a Performance Bond or Assignment of Funds needs to be on file with the City of Arlington prior to permit issuance. The Assurance Device shall be 150% of the Construction Calculation Worksheet which are as follows:</t>
  </si>
  <si>
    <t>ASSURANCE DEVICE</t>
  </si>
  <si>
    <t>PLAN REVIEW &amp; INSPECTION FEES</t>
  </si>
  <si>
    <t>SUBTOTAL:</t>
  </si>
  <si>
    <t>PROJECT COSTS</t>
  </si>
  <si>
    <t>PUBLIC TOTAL</t>
  </si>
  <si>
    <t>PRIVATE TOTAL</t>
  </si>
  <si>
    <t>TOTAL PROJECT COST</t>
  </si>
  <si>
    <r>
      <t>SUBTOTAL</t>
    </r>
    <r>
      <rPr>
        <b/>
        <sz val="8"/>
        <rFont val="Arial"/>
        <family val="2"/>
      </rPr>
      <t/>
    </r>
  </si>
  <si>
    <t xml:space="preserve"> (INCLUDES GENERAL, STREET, SURFACING, WATER, SEWER, LANDSCAPING)</t>
  </si>
  <si>
    <t>PRIVATE</t>
  </si>
  <si>
    <t>PUBLIC</t>
  </si>
  <si>
    <r>
      <t xml:space="preserve">Landscaping and Vegitation </t>
    </r>
    <r>
      <rPr>
        <i/>
        <sz val="9"/>
        <rFont val="Arial"/>
        <family val="2"/>
      </rPr>
      <t>(Public and Private)</t>
    </r>
  </si>
  <si>
    <t>GRADING FEE (4) (Gross Cubic Yards)</t>
  </si>
  <si>
    <t>PLAN REVIEW &amp; INSPECTION FEE (6% of Project Value)</t>
  </si>
  <si>
    <r>
      <t>Excel will auto-calculate the relevant fields and subtotals throughout the document.  Only the 'Quantity' columns (</t>
    </r>
    <r>
      <rPr>
        <sz val="9"/>
        <color rgb="FF00B0F0"/>
        <rFont val="Arial"/>
        <family val="2"/>
      </rPr>
      <t>blue cells</t>
    </r>
    <r>
      <rPr>
        <sz val="9"/>
        <rFont val="Arial"/>
        <family val="2"/>
      </rPr>
      <t>) should be completed.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</si>
</sst>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0" x14ac:knownFonts="1">
    <font>
      <sz val="10"/>
      <name val="Arial"/>
    </font>
    <font>
      <sz val="10"/>
      <name val="Arial"/>
      <family val="2"/>
    </font>
    <font>
      <b/>
      <sz val="9"/>
      <name val="Arial"/>
      <family val="2"/>
    </font>
    <font>
      <sz val="9"/>
      <name val="Arial"/>
      <family val="2"/>
    </font>
    <font>
      <sz val="7"/>
      <name val="Arial"/>
      <family val="2"/>
    </font>
    <font>
      <sz val="8"/>
      <name val="Arial"/>
      <family val="2"/>
    </font>
    <font>
      <sz val="9"/>
      <name val="Arial"/>
      <family val="2"/>
    </font>
    <font>
      <sz val="8"/>
      <name val="Arial"/>
      <family val="2"/>
    </font>
    <font>
      <b/>
      <sz val="10"/>
      <name val="Arial"/>
      <family val="2"/>
    </font>
    <font>
      <u/>
      <sz val="10"/>
      <name val="Arial"/>
      <family val="2"/>
    </font>
    <font>
      <b/>
      <i/>
      <sz val="9"/>
      <color rgb="FFFF0000"/>
      <name val="Arial"/>
      <family val="2"/>
    </font>
    <font>
      <b/>
      <sz val="8"/>
      <name val="Arial"/>
      <family val="2"/>
    </font>
    <font>
      <sz val="20"/>
      <name val="Arial Black"/>
      <family val="2"/>
    </font>
    <font>
      <b/>
      <i/>
      <sz val="10"/>
      <name val="Arial"/>
      <family val="2"/>
    </font>
    <font>
      <vertAlign val="superscript"/>
      <sz val="9"/>
      <name val="Webdings"/>
      <family val="1"/>
      <charset val="2"/>
    </font>
    <font>
      <sz val="5"/>
      <name val="Wingdings"/>
      <charset val="2"/>
    </font>
    <font>
      <i/>
      <sz val="9"/>
      <name val="Arial"/>
      <family val="2"/>
    </font>
    <font>
      <i/>
      <sz val="8"/>
      <name val="Arial"/>
      <family val="2"/>
    </font>
    <font>
      <b/>
      <i/>
      <sz val="11"/>
      <color rgb="FFFF0000"/>
      <name val="Arial"/>
      <family val="2"/>
    </font>
    <font>
      <sz val="9"/>
      <color rgb="FF00B0F0"/>
      <name val="Arial"/>
      <family val="2"/>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top/>
      <bottom style="double">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thin">
        <color indexed="64"/>
      </bottom>
      <diagonal/>
    </border>
    <border>
      <left/>
      <right style="thin">
        <color indexed="64"/>
      </right>
      <top/>
      <bottom style="thin">
        <color theme="0" tint="-0.499984740745262"/>
      </bottom>
      <diagonal/>
    </border>
    <border>
      <left/>
      <right/>
      <top/>
      <bottom style="thin">
        <color theme="0" tint="-0.499984740745262"/>
      </bottom>
      <diagonal/>
    </border>
    <border>
      <left style="thin">
        <color indexed="64"/>
      </left>
      <right style="thin">
        <color indexed="64"/>
      </right>
      <top/>
      <bottom style="thin">
        <color theme="0" tint="-0.499984740745262"/>
      </bottom>
      <diagonal/>
    </border>
    <border>
      <left style="thin">
        <color indexed="64"/>
      </left>
      <right/>
      <top/>
      <bottom style="thin">
        <color theme="0" tint="-0.499984740745262"/>
      </bottom>
      <diagonal/>
    </border>
    <border>
      <left style="thick">
        <color rgb="FF00B0F0"/>
      </left>
      <right style="thick">
        <color rgb="FF00B0F0"/>
      </right>
      <top style="thick">
        <color rgb="FF00B0F0"/>
      </top>
      <bottom style="thick">
        <color rgb="FF00B0F0"/>
      </bottom>
      <diagonal/>
    </border>
    <border>
      <left style="thick">
        <color rgb="FF00B0F0"/>
      </left>
      <right style="thick">
        <color rgb="FF00B0F0"/>
      </right>
      <top style="thin">
        <color indexed="64"/>
      </top>
      <bottom style="thin">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31">
    <xf numFmtId="0" fontId="0" fillId="0" borderId="0" xfId="0"/>
    <xf numFmtId="0" fontId="3" fillId="0" borderId="0" xfId="0" applyFont="1"/>
    <xf numFmtId="0" fontId="3" fillId="0" borderId="0" xfId="0" applyFont="1" applyProtection="1">
      <protection locked="0"/>
    </xf>
    <xf numFmtId="44" fontId="3" fillId="0" borderId="0" xfId="2" applyFont="1" applyFill="1" applyBorder="1" applyAlignment="1" applyProtection="1">
      <alignment horizontal="left"/>
      <protection locked="0"/>
    </xf>
    <xf numFmtId="0" fontId="3" fillId="0" borderId="0" xfId="0" applyFont="1" applyAlignment="1" applyProtection="1">
      <alignment horizontal="center"/>
      <protection locked="0"/>
    </xf>
    <xf numFmtId="0" fontId="4" fillId="0" borderId="0" xfId="0" applyFont="1" applyProtection="1">
      <protection locked="0"/>
    </xf>
    <xf numFmtId="0" fontId="4" fillId="0" borderId="0" xfId="0" applyFont="1" applyAlignment="1" applyProtection="1">
      <alignment horizontal="center"/>
      <protection locked="0"/>
    </xf>
    <xf numFmtId="44" fontId="4" fillId="0" borderId="0" xfId="2" applyFont="1" applyFill="1" applyAlignment="1" applyProtection="1">
      <protection locked="0"/>
    </xf>
    <xf numFmtId="0" fontId="2" fillId="0" borderId="0" xfId="0" applyFont="1" applyAlignment="1">
      <alignment horizontal="right"/>
    </xf>
    <xf numFmtId="43" fontId="2" fillId="0" borderId="0" xfId="1" applyFont="1" applyFill="1" applyAlignment="1" applyProtection="1">
      <alignment horizontal="right"/>
    </xf>
    <xf numFmtId="44" fontId="3" fillId="0" borderId="0" xfId="2" applyFont="1" applyFill="1" applyAlignment="1" applyProtection="1"/>
    <xf numFmtId="44" fontId="3" fillId="3" borderId="11" xfId="2" applyFont="1" applyFill="1" applyBorder="1" applyAlignment="1" applyProtection="1">
      <protection locked="0"/>
    </xf>
    <xf numFmtId="44" fontId="3" fillId="3" borderId="9" xfId="2" applyFont="1" applyFill="1" applyBorder="1" applyAlignment="1" applyProtection="1">
      <alignment horizontal="center"/>
      <protection locked="0"/>
    </xf>
    <xf numFmtId="44" fontId="3" fillId="3" borderId="9" xfId="2" applyFont="1" applyFill="1" applyBorder="1" applyAlignment="1" applyProtection="1">
      <protection locked="0"/>
    </xf>
    <xf numFmtId="0" fontId="3" fillId="3" borderId="14" xfId="0" applyFont="1" applyFill="1" applyBorder="1" applyAlignment="1" applyProtection="1">
      <alignment horizontal="center"/>
      <protection locked="0"/>
    </xf>
    <xf numFmtId="0" fontId="3" fillId="3" borderId="13" xfId="0" applyFont="1" applyFill="1" applyBorder="1" applyAlignment="1" applyProtection="1">
      <alignment horizontal="center"/>
      <protection locked="0"/>
    </xf>
    <xf numFmtId="44" fontId="3" fillId="0" borderId="0" xfId="2" applyFont="1" applyFill="1" applyBorder="1" applyProtection="1"/>
    <xf numFmtId="0" fontId="2" fillId="3" borderId="15" xfId="0" applyFont="1" applyFill="1" applyBorder="1" applyAlignment="1" applyProtection="1">
      <alignment horizontal="center"/>
      <protection locked="0"/>
    </xf>
    <xf numFmtId="0" fontId="1" fillId="0" borderId="0" xfId="0" applyFont="1" applyAlignment="1">
      <alignment vertical="top" wrapText="1"/>
    </xf>
    <xf numFmtId="0" fontId="3" fillId="3" borderId="3" xfId="0" applyFont="1" applyFill="1" applyBorder="1" applyAlignment="1" applyProtection="1">
      <alignment horizontal="center"/>
      <protection locked="0"/>
    </xf>
    <xf numFmtId="0" fontId="3" fillId="0" borderId="5" xfId="0" applyFont="1" applyBorder="1" applyProtection="1">
      <protection locked="0"/>
    </xf>
    <xf numFmtId="0" fontId="3" fillId="0" borderId="19" xfId="0" applyFont="1" applyBorder="1" applyAlignment="1" applyProtection="1">
      <alignment horizontal="center"/>
      <protection locked="0"/>
    </xf>
    <xf numFmtId="44" fontId="3" fillId="0" borderId="0" xfId="2" applyFont="1" applyFill="1" applyBorder="1" applyAlignment="1" applyProtection="1">
      <alignment horizontal="center"/>
    </xf>
    <xf numFmtId="44" fontId="3" fillId="0" borderId="0" xfId="2" applyFont="1" applyFill="1" applyBorder="1" applyAlignment="1" applyProtection="1">
      <alignment horizontal="left"/>
    </xf>
    <xf numFmtId="44" fontId="3" fillId="0" borderId="3" xfId="2" applyFont="1" applyFill="1" applyBorder="1" applyAlignment="1" applyProtection="1">
      <alignment horizontal="center"/>
    </xf>
    <xf numFmtId="0" fontId="8" fillId="2" borderId="9" xfId="0" applyFont="1" applyFill="1" applyBorder="1" applyAlignment="1" applyProtection="1">
      <alignment horizontal="center"/>
      <protection locked="0"/>
    </xf>
    <xf numFmtId="0" fontId="3" fillId="4" borderId="5" xfId="0" applyFont="1" applyFill="1" applyBorder="1" applyProtection="1">
      <protection locked="0"/>
    </xf>
    <xf numFmtId="44" fontId="3" fillId="0" borderId="0" xfId="2" applyFont="1" applyFill="1" applyBorder="1" applyAlignment="1" applyProtection="1">
      <alignment horizontal="right"/>
    </xf>
    <xf numFmtId="43" fontId="2" fillId="0" borderId="0" xfId="1" applyFont="1" applyFill="1" applyAlignment="1" applyProtection="1">
      <alignment horizontal="right" indent="1"/>
    </xf>
    <xf numFmtId="44" fontId="3" fillId="3" borderId="7" xfId="2" applyFont="1" applyFill="1" applyBorder="1" applyAlignment="1" applyProtection="1">
      <alignment horizontal="center"/>
    </xf>
    <xf numFmtId="44" fontId="3" fillId="2" borderId="9" xfId="2" applyFont="1" applyFill="1" applyBorder="1" applyAlignment="1" applyProtection="1">
      <alignment horizontal="right"/>
    </xf>
    <xf numFmtId="44" fontId="3" fillId="3" borderId="5" xfId="2" applyFont="1" applyFill="1" applyBorder="1" applyAlignment="1" applyProtection="1"/>
    <xf numFmtId="44" fontId="3" fillId="3" borderId="11" xfId="2" applyFont="1" applyFill="1" applyBorder="1" applyAlignment="1" applyProtection="1"/>
    <xf numFmtId="44" fontId="3" fillId="3" borderId="12" xfId="2" applyFont="1" applyFill="1" applyBorder="1" applyAlignment="1" applyProtection="1">
      <alignment horizontal="center"/>
    </xf>
    <xf numFmtId="44" fontId="3" fillId="3" borderId="9" xfId="2" applyFont="1" applyFill="1" applyBorder="1" applyAlignment="1" applyProtection="1"/>
    <xf numFmtId="44" fontId="3" fillId="3" borderId="5" xfId="2" applyFont="1" applyFill="1" applyBorder="1" applyAlignment="1" applyProtection="1">
      <alignment horizontal="center"/>
    </xf>
    <xf numFmtId="44" fontId="3" fillId="4" borderId="19" xfId="0" applyNumberFormat="1" applyFont="1" applyFill="1" applyBorder="1" applyProtection="1">
      <protection locked="0"/>
    </xf>
    <xf numFmtId="0" fontId="3" fillId="4" borderId="8" xfId="0" applyFont="1" applyFill="1" applyBorder="1" applyProtection="1">
      <protection locked="0"/>
    </xf>
    <xf numFmtId="44" fontId="3" fillId="4" borderId="5" xfId="2" applyFont="1" applyFill="1" applyBorder="1" applyAlignment="1" applyProtection="1">
      <alignment horizontal="left"/>
      <protection locked="0"/>
    </xf>
    <xf numFmtId="0" fontId="3" fillId="4" borderId="19" xfId="0" applyFont="1" applyFill="1" applyBorder="1" applyAlignment="1" applyProtection="1">
      <alignment horizontal="center"/>
      <protection locked="0"/>
    </xf>
    <xf numFmtId="0" fontId="3" fillId="3" borderId="6" xfId="0" applyFont="1" applyFill="1" applyBorder="1" applyAlignment="1" applyProtection="1">
      <alignment horizontal="center"/>
      <protection locked="0"/>
    </xf>
    <xf numFmtId="44" fontId="5" fillId="0" borderId="0" xfId="2" applyFont="1" applyFill="1" applyAlignment="1" applyProtection="1">
      <alignment wrapText="1"/>
    </xf>
    <xf numFmtId="44" fontId="3" fillId="3" borderId="3" xfId="2" applyFont="1" applyFill="1" applyBorder="1" applyAlignment="1" applyProtection="1">
      <alignment horizontal="left"/>
      <protection locked="0"/>
    </xf>
    <xf numFmtId="0" fontId="3" fillId="3" borderId="8" xfId="0" applyFont="1" applyFill="1" applyBorder="1" applyProtection="1">
      <protection locked="0"/>
    </xf>
    <xf numFmtId="0" fontId="2" fillId="0" borderId="0" xfId="0" applyFont="1" applyAlignment="1" applyProtection="1">
      <alignment horizontal="right" indent="1"/>
      <protection locked="0"/>
    </xf>
    <xf numFmtId="44" fontId="3" fillId="3" borderId="3" xfId="2" applyFont="1" applyFill="1" applyBorder="1" applyAlignment="1" applyProtection="1">
      <alignment horizontal="right"/>
    </xf>
    <xf numFmtId="0" fontId="2" fillId="0" borderId="8" xfId="0" applyFont="1" applyBorder="1" applyAlignment="1" applyProtection="1">
      <alignment horizontal="right" indent="1"/>
      <protection locked="0"/>
    </xf>
    <xf numFmtId="44" fontId="3" fillId="7" borderId="1" xfId="2" applyFont="1" applyFill="1" applyBorder="1" applyAlignment="1" applyProtection="1">
      <alignment horizontal="left"/>
      <protection locked="0"/>
    </xf>
    <xf numFmtId="0" fontId="3" fillId="7" borderId="7" xfId="0" applyFont="1" applyFill="1" applyBorder="1" applyAlignment="1" applyProtection="1">
      <alignment horizontal="center"/>
      <protection locked="0"/>
    </xf>
    <xf numFmtId="0" fontId="3" fillId="7" borderId="11" xfId="0" applyFont="1" applyFill="1" applyBorder="1" applyProtection="1">
      <protection locked="0"/>
    </xf>
    <xf numFmtId="0" fontId="3" fillId="7" borderId="11" xfId="0" applyFont="1" applyFill="1" applyBorder="1" applyAlignment="1" applyProtection="1">
      <alignment horizontal="center"/>
      <protection locked="0"/>
    </xf>
    <xf numFmtId="44" fontId="3" fillId="7" borderId="4" xfId="2" applyFont="1" applyFill="1" applyBorder="1" applyAlignment="1" applyProtection="1">
      <alignment horizontal="left"/>
      <protection locked="0"/>
    </xf>
    <xf numFmtId="0" fontId="3" fillId="7" borderId="1" xfId="0" applyFont="1" applyFill="1" applyBorder="1" applyProtection="1">
      <protection locked="0"/>
    </xf>
    <xf numFmtId="0" fontId="3" fillId="7" borderId="9" xfId="0" applyFont="1" applyFill="1" applyBorder="1" applyProtection="1">
      <protection locked="0"/>
    </xf>
    <xf numFmtId="44" fontId="3" fillId="7" borderId="4" xfId="2" applyFont="1" applyFill="1" applyBorder="1" applyAlignment="1" applyProtection="1">
      <alignment horizontal="left"/>
    </xf>
    <xf numFmtId="44" fontId="3" fillId="7" borderId="1" xfId="2" applyFont="1" applyFill="1" applyBorder="1" applyAlignment="1" applyProtection="1">
      <alignment horizontal="left"/>
    </xf>
    <xf numFmtId="44" fontId="3" fillId="7" borderId="3" xfId="2" applyFont="1" applyFill="1" applyBorder="1" applyAlignment="1" applyProtection="1">
      <alignment horizontal="left"/>
    </xf>
    <xf numFmtId="0" fontId="5" fillId="7" borderId="17" xfId="0" applyFont="1" applyFill="1" applyBorder="1"/>
    <xf numFmtId="0" fontId="3" fillId="0" borderId="36" xfId="0" applyFont="1" applyBorder="1" applyProtection="1">
      <protection locked="0"/>
    </xf>
    <xf numFmtId="0" fontId="0" fillId="0" borderId="36" xfId="0" applyBorder="1" applyProtection="1">
      <protection locked="0"/>
    </xf>
    <xf numFmtId="0" fontId="6" fillId="7" borderId="7" xfId="0" applyFont="1" applyFill="1" applyBorder="1"/>
    <xf numFmtId="0" fontId="3" fillId="7" borderId="7" xfId="0" applyFont="1" applyFill="1" applyBorder="1" applyAlignment="1">
      <alignment horizontal="center"/>
    </xf>
    <xf numFmtId="0" fontId="3" fillId="7" borderId="11" xfId="0" applyFont="1" applyFill="1" applyBorder="1"/>
    <xf numFmtId="0" fontId="6" fillId="7" borderId="11" xfId="0" applyFont="1" applyFill="1" applyBorder="1"/>
    <xf numFmtId="0" fontId="6" fillId="7" borderId="1" xfId="0" applyFont="1" applyFill="1" applyBorder="1"/>
    <xf numFmtId="0" fontId="3" fillId="7" borderId="9" xfId="0" applyFont="1" applyFill="1" applyBorder="1" applyAlignment="1">
      <alignment horizontal="center"/>
    </xf>
    <xf numFmtId="0" fontId="7" fillId="7" borderId="11" xfId="0" applyFont="1" applyFill="1" applyBorder="1"/>
    <xf numFmtId="0" fontId="3" fillId="7" borderId="11" xfId="0" applyFont="1" applyFill="1" applyBorder="1" applyAlignment="1">
      <alignment horizontal="center"/>
    </xf>
    <xf numFmtId="0" fontId="3" fillId="3" borderId="7" xfId="0" applyFont="1" applyFill="1" applyBorder="1" applyAlignment="1">
      <alignment horizontal="center"/>
    </xf>
    <xf numFmtId="0" fontId="3" fillId="3" borderId="9" xfId="0" applyFont="1" applyFill="1" applyBorder="1" applyAlignment="1">
      <alignment horizontal="center"/>
    </xf>
    <xf numFmtId="0" fontId="3" fillId="3" borderId="3" xfId="0" applyFont="1" applyFill="1" applyBorder="1" applyAlignment="1">
      <alignment horizontal="center"/>
    </xf>
    <xf numFmtId="44" fontId="3" fillId="7" borderId="18" xfId="0" applyNumberFormat="1" applyFont="1" applyFill="1" applyBorder="1"/>
    <xf numFmtId="44" fontId="3" fillId="7" borderId="13" xfId="0" applyNumberFormat="1" applyFont="1" applyFill="1" applyBorder="1"/>
    <xf numFmtId="44" fontId="3" fillId="7" borderId="17" xfId="0" applyNumberFormat="1" applyFont="1" applyFill="1" applyBorder="1"/>
    <xf numFmtId="0" fontId="2" fillId="0" borderId="19" xfId="0" applyFont="1" applyBorder="1" applyAlignment="1">
      <alignment horizontal="right"/>
    </xf>
    <xf numFmtId="44" fontId="3" fillId="7" borderId="4" xfId="0" applyNumberFormat="1" applyFont="1" applyFill="1" applyBorder="1"/>
    <xf numFmtId="44" fontId="3" fillId="3" borderId="8" xfId="0" applyNumberFormat="1" applyFont="1" applyFill="1" applyBorder="1"/>
    <xf numFmtId="44" fontId="3" fillId="7" borderId="1" xfId="0" applyNumberFormat="1" applyFont="1" applyFill="1" applyBorder="1" applyAlignment="1">
      <alignment horizontal="left"/>
    </xf>
    <xf numFmtId="0" fontId="3" fillId="0" borderId="36" xfId="0" applyFont="1" applyBorder="1" applyAlignment="1" applyProtection="1">
      <alignment horizontal="center"/>
      <protection locked="0"/>
    </xf>
    <xf numFmtId="44" fontId="3" fillId="0" borderId="36" xfId="0" applyNumberFormat="1" applyFont="1" applyBorder="1" applyAlignment="1" applyProtection="1">
      <alignment horizontal="center"/>
      <protection locked="0"/>
    </xf>
    <xf numFmtId="44" fontId="3" fillId="0" borderId="36" xfId="2" applyFont="1" applyFill="1" applyBorder="1" applyAlignment="1" applyProtection="1">
      <alignment horizontal="right"/>
      <protection locked="0"/>
    </xf>
    <xf numFmtId="2" fontId="0" fillId="0" borderId="36" xfId="0" applyNumberFormat="1" applyBorder="1" applyAlignment="1" applyProtection="1">
      <alignment horizontal="right"/>
      <protection locked="0"/>
    </xf>
    <xf numFmtId="0" fontId="3" fillId="0" borderId="36" xfId="0" applyFont="1" applyBorder="1" applyAlignment="1" applyProtection="1">
      <alignment horizontal="right"/>
      <protection locked="0"/>
    </xf>
    <xf numFmtId="0" fontId="2" fillId="3" borderId="15" xfId="0" applyFont="1" applyFill="1" applyBorder="1" applyAlignment="1">
      <alignment horizontal="center"/>
    </xf>
    <xf numFmtId="0" fontId="3" fillId="3" borderId="13" xfId="0" applyFont="1" applyFill="1" applyBorder="1" applyAlignment="1">
      <alignment horizontal="center"/>
    </xf>
    <xf numFmtId="0" fontId="3" fillId="3" borderId="1" xfId="0" applyFont="1" applyFill="1" applyBorder="1" applyAlignment="1">
      <alignment horizontal="center"/>
    </xf>
    <xf numFmtId="0" fontId="3" fillId="3" borderId="5" xfId="0" applyFont="1" applyFill="1" applyBorder="1" applyAlignment="1">
      <alignment horizontal="center"/>
    </xf>
    <xf numFmtId="0" fontId="3" fillId="7" borderId="1" xfId="0" applyFont="1" applyFill="1" applyBorder="1"/>
    <xf numFmtId="0" fontId="8" fillId="2" borderId="9" xfId="0" applyFont="1" applyFill="1" applyBorder="1" applyAlignment="1">
      <alignment horizontal="center"/>
    </xf>
    <xf numFmtId="44" fontId="3" fillId="3" borderId="3" xfId="2" applyFont="1" applyFill="1" applyBorder="1" applyAlignment="1" applyProtection="1">
      <alignment horizontal="left"/>
    </xf>
    <xf numFmtId="0" fontId="3" fillId="3" borderId="8" xfId="0" applyFont="1" applyFill="1" applyBorder="1"/>
    <xf numFmtId="44" fontId="3" fillId="3" borderId="1" xfId="0" applyNumberFormat="1" applyFont="1" applyFill="1" applyBorder="1"/>
    <xf numFmtId="44" fontId="3" fillId="7" borderId="6" xfId="0" applyNumberFormat="1" applyFont="1" applyFill="1" applyBorder="1"/>
    <xf numFmtId="0" fontId="3" fillId="0" borderId="0" xfId="0" applyFont="1" applyAlignment="1">
      <alignment horizontal="center"/>
    </xf>
    <xf numFmtId="44" fontId="3" fillId="7" borderId="3" xfId="0" applyNumberFormat="1" applyFont="1" applyFill="1" applyBorder="1"/>
    <xf numFmtId="0" fontId="2" fillId="0" borderId="19" xfId="0" applyFont="1" applyBorder="1" applyAlignment="1">
      <alignment horizontal="right" indent="1"/>
    </xf>
    <xf numFmtId="44" fontId="3" fillId="7" borderId="34" xfId="0" applyNumberFormat="1" applyFont="1" applyFill="1" applyBorder="1"/>
    <xf numFmtId="0" fontId="2" fillId="0" borderId="8" xfId="0" applyFont="1" applyBorder="1" applyAlignment="1">
      <alignment horizontal="right" indent="1"/>
    </xf>
    <xf numFmtId="44" fontId="3" fillId="0" borderId="36" xfId="2" applyFont="1" applyFill="1" applyBorder="1" applyAlignment="1" applyProtection="1">
      <alignment horizontal="left"/>
      <protection locked="0"/>
    </xf>
    <xf numFmtId="44" fontId="3" fillId="7" borderId="2" xfId="0" applyNumberFormat="1" applyFont="1" applyFill="1" applyBorder="1"/>
    <xf numFmtId="0" fontId="3" fillId="4" borderId="34" xfId="0" applyFont="1" applyFill="1" applyBorder="1"/>
    <xf numFmtId="44" fontId="3" fillId="4" borderId="35" xfId="2" applyFont="1" applyFill="1" applyBorder="1" applyAlignment="1" applyProtection="1">
      <alignment horizontal="left"/>
    </xf>
    <xf numFmtId="0" fontId="3" fillId="4" borderId="33" xfId="0" applyFont="1" applyFill="1" applyBorder="1" applyAlignment="1">
      <alignment horizontal="center"/>
    </xf>
    <xf numFmtId="0" fontId="3" fillId="4" borderId="35" xfId="0" applyFont="1" applyFill="1" applyBorder="1"/>
    <xf numFmtId="44" fontId="3" fillId="4" borderId="32" xfId="0" applyNumberFormat="1" applyFont="1" applyFill="1" applyBorder="1"/>
    <xf numFmtId="0" fontId="3" fillId="3" borderId="5" xfId="2" applyNumberFormat="1" applyFont="1" applyFill="1" applyBorder="1" applyAlignment="1" applyProtection="1">
      <alignment horizontal="right"/>
    </xf>
    <xf numFmtId="0" fontId="3" fillId="3" borderId="0" xfId="0" applyFont="1" applyFill="1" applyAlignment="1">
      <alignment horizontal="center"/>
    </xf>
    <xf numFmtId="0" fontId="3" fillId="3" borderId="11" xfId="2" applyNumberFormat="1" applyFont="1" applyFill="1" applyBorder="1" applyAlignment="1" applyProtection="1">
      <alignment horizontal="right"/>
    </xf>
    <xf numFmtId="0" fontId="3" fillId="3" borderId="2" xfId="0" applyFont="1" applyFill="1" applyBorder="1" applyAlignment="1">
      <alignment horizontal="center"/>
    </xf>
    <xf numFmtId="0" fontId="3" fillId="3" borderId="20" xfId="0" applyFont="1" applyFill="1" applyBorder="1" applyAlignment="1">
      <alignment horizontal="center"/>
    </xf>
    <xf numFmtId="44" fontId="3" fillId="3" borderId="14" xfId="2" applyFont="1" applyFill="1" applyBorder="1" applyAlignment="1" applyProtection="1">
      <alignment horizontal="center"/>
    </xf>
    <xf numFmtId="0" fontId="3" fillId="3" borderId="14" xfId="0" applyFont="1" applyFill="1" applyBorder="1" applyAlignment="1">
      <alignment horizontal="center"/>
    </xf>
    <xf numFmtId="0" fontId="3" fillId="3" borderId="6" xfId="0" applyFont="1" applyFill="1" applyBorder="1" applyAlignment="1">
      <alignment horizontal="center"/>
    </xf>
    <xf numFmtId="0" fontId="3" fillId="7" borderId="7" xfId="0" applyFont="1" applyFill="1" applyBorder="1"/>
    <xf numFmtId="4" fontId="3" fillId="3" borderId="1" xfId="0" applyNumberFormat="1" applyFont="1" applyFill="1" applyBorder="1"/>
    <xf numFmtId="4" fontId="3" fillId="3" borderId="8" xfId="0" applyNumberFormat="1" applyFont="1" applyFill="1" applyBorder="1"/>
    <xf numFmtId="0" fontId="8" fillId="0" borderId="0" xfId="0" applyFont="1" applyAlignment="1">
      <alignment horizontal="center"/>
    </xf>
    <xf numFmtId="0" fontId="2" fillId="0" borderId="0" xfId="0" applyFont="1" applyAlignment="1">
      <alignment horizontal="right" indent="1"/>
    </xf>
    <xf numFmtId="0" fontId="8" fillId="0" borderId="36" xfId="0" applyFont="1" applyBorder="1" applyAlignment="1" applyProtection="1">
      <alignment horizontal="center"/>
      <protection locked="0"/>
    </xf>
    <xf numFmtId="0" fontId="3" fillId="4" borderId="8" xfId="0" applyFont="1" applyFill="1" applyBorder="1"/>
    <xf numFmtId="44" fontId="3" fillId="4" borderId="5" xfId="2" applyFont="1" applyFill="1" applyBorder="1" applyAlignment="1" applyProtection="1">
      <alignment horizontal="right"/>
    </xf>
    <xf numFmtId="0" fontId="3" fillId="4" borderId="19" xfId="0" applyFont="1" applyFill="1" applyBorder="1" applyAlignment="1">
      <alignment horizontal="center"/>
    </xf>
    <xf numFmtId="0" fontId="3" fillId="4" borderId="5" xfId="0" applyFont="1" applyFill="1" applyBorder="1"/>
    <xf numFmtId="44" fontId="3" fillId="4" borderId="19" xfId="0" applyNumberFormat="1" applyFont="1" applyFill="1" applyBorder="1"/>
    <xf numFmtId="0" fontId="3" fillId="3" borderId="14" xfId="0" applyFont="1" applyFill="1" applyBorder="1" applyAlignment="1">
      <alignment horizontal="center" vertical="center"/>
    </xf>
    <xf numFmtId="0" fontId="3" fillId="3" borderId="12" xfId="0" applyFont="1" applyFill="1" applyBorder="1" applyAlignment="1">
      <alignment horizontal="center"/>
    </xf>
    <xf numFmtId="0" fontId="5" fillId="7" borderId="4" xfId="0" applyFont="1" applyFill="1" applyBorder="1"/>
    <xf numFmtId="0" fontId="5" fillId="7" borderId="1" xfId="0" applyFont="1" applyFill="1" applyBorder="1"/>
    <xf numFmtId="0" fontId="5" fillId="0" borderId="0" xfId="0" applyFont="1"/>
    <xf numFmtId="0" fontId="5" fillId="0" borderId="36" xfId="0" applyFont="1" applyBorder="1" applyProtection="1">
      <protection locked="0"/>
    </xf>
    <xf numFmtId="0" fontId="5" fillId="4" borderId="8" xfId="0" applyFont="1" applyFill="1" applyBorder="1"/>
    <xf numFmtId="44" fontId="3" fillId="4" borderId="5" xfId="2" applyFont="1" applyFill="1" applyBorder="1" applyAlignment="1" applyProtection="1">
      <alignment horizontal="left"/>
    </xf>
    <xf numFmtId="0" fontId="8" fillId="2" borderId="3" xfId="0" applyFont="1" applyFill="1" applyBorder="1" applyAlignment="1">
      <alignment horizontal="center" vertical="center"/>
    </xf>
    <xf numFmtId="44" fontId="3" fillId="3" borderId="9" xfId="2" applyFont="1" applyFill="1" applyBorder="1" applyAlignment="1" applyProtection="1">
      <alignment horizontal="right"/>
    </xf>
    <xf numFmtId="0" fontId="3" fillId="3" borderId="15" xfId="0" applyFont="1" applyFill="1" applyBorder="1" applyAlignment="1">
      <alignment horizontal="center"/>
    </xf>
    <xf numFmtId="44" fontId="3" fillId="3" borderId="11" xfId="2" applyFont="1" applyFill="1" applyBorder="1" applyAlignment="1" applyProtection="1">
      <alignment horizontal="right"/>
    </xf>
    <xf numFmtId="44" fontId="3" fillId="2" borderId="12" xfId="2" applyFont="1" applyFill="1" applyBorder="1" applyAlignment="1" applyProtection="1">
      <alignment horizontal="center"/>
    </xf>
    <xf numFmtId="0" fontId="3" fillId="2" borderId="12" xfId="0" applyFont="1" applyFill="1" applyBorder="1" applyAlignment="1">
      <alignment horizontal="center"/>
    </xf>
    <xf numFmtId="0" fontId="3" fillId="2" borderId="14" xfId="0" applyFont="1" applyFill="1" applyBorder="1" applyAlignment="1">
      <alignment horizontal="center"/>
    </xf>
    <xf numFmtId="0" fontId="3" fillId="7" borderId="4" xfId="0" applyFont="1" applyFill="1" applyBorder="1"/>
    <xf numFmtId="44" fontId="3" fillId="3" borderId="3" xfId="0" applyNumberFormat="1" applyFont="1" applyFill="1" applyBorder="1"/>
    <xf numFmtId="44" fontId="3" fillId="7" borderId="8" xfId="0" applyNumberFormat="1" applyFont="1" applyFill="1" applyBorder="1"/>
    <xf numFmtId="0" fontId="3" fillId="0" borderId="5" xfId="0" applyFont="1" applyBorder="1"/>
    <xf numFmtId="0" fontId="4" fillId="0" borderId="36" xfId="0" applyFont="1" applyBorder="1" applyProtection="1">
      <protection locked="0"/>
    </xf>
    <xf numFmtId="44" fontId="3" fillId="7" borderId="2" xfId="0" applyNumberFormat="1" applyFont="1" applyFill="1" applyBorder="1" applyAlignment="1">
      <alignment horizontal="left"/>
    </xf>
    <xf numFmtId="0" fontId="10" fillId="6" borderId="0" xfId="0" applyFont="1" applyFill="1" applyAlignment="1">
      <alignment vertical="center"/>
    </xf>
    <xf numFmtId="0" fontId="10" fillId="6" borderId="19" xfId="0" applyFont="1" applyFill="1" applyBorder="1" applyAlignment="1">
      <alignment vertical="center"/>
    </xf>
    <xf numFmtId="0" fontId="3" fillId="2" borderId="10" xfId="0" applyFont="1" applyFill="1" applyBorder="1" applyAlignment="1">
      <alignment horizontal="center"/>
    </xf>
    <xf numFmtId="0" fontId="3" fillId="6" borderId="0" xfId="0" applyFont="1" applyFill="1" applyAlignment="1">
      <alignment horizontal="center"/>
    </xf>
    <xf numFmtId="0" fontId="3" fillId="6" borderId="0" xfId="0" applyFont="1" applyFill="1"/>
    <xf numFmtId="44" fontId="3" fillId="6" borderId="0" xfId="0" applyNumberFormat="1" applyFont="1" applyFill="1"/>
    <xf numFmtId="0" fontId="3" fillId="7" borderId="17" xfId="0" applyFont="1" applyFill="1" applyBorder="1" applyAlignment="1">
      <alignment horizontal="center"/>
    </xf>
    <xf numFmtId="44" fontId="3" fillId="2" borderId="5" xfId="2" applyFont="1" applyFill="1" applyBorder="1" applyAlignment="1" applyProtection="1">
      <alignment horizontal="center"/>
    </xf>
    <xf numFmtId="0" fontId="3" fillId="2" borderId="9" xfId="0" applyFont="1" applyFill="1" applyBorder="1" applyAlignment="1">
      <alignment horizontal="center"/>
    </xf>
    <xf numFmtId="0" fontId="3" fillId="3" borderId="10" xfId="0" applyFont="1" applyFill="1" applyBorder="1" applyAlignment="1">
      <alignment horizontal="center"/>
    </xf>
    <xf numFmtId="0" fontId="4" fillId="0" borderId="0" xfId="0" applyFont="1"/>
    <xf numFmtId="44" fontId="4" fillId="0" borderId="0" xfId="2" applyFont="1" applyFill="1" applyBorder="1" applyAlignment="1" applyProtection="1"/>
    <xf numFmtId="0" fontId="4" fillId="0" borderId="0" xfId="0" applyFont="1" applyAlignment="1">
      <alignment horizontal="center"/>
    </xf>
    <xf numFmtId="0" fontId="4" fillId="7" borderId="3" xfId="0" applyFont="1" applyFill="1" applyBorder="1"/>
    <xf numFmtId="0" fontId="4" fillId="6" borderId="0" xfId="0" applyFont="1" applyFill="1"/>
    <xf numFmtId="0" fontId="2" fillId="6" borderId="0" xfId="0" applyFont="1" applyFill="1"/>
    <xf numFmtId="44" fontId="3" fillId="0" borderId="0" xfId="0" applyNumberFormat="1" applyFont="1"/>
    <xf numFmtId="44" fontId="2" fillId="0" borderId="0" xfId="0" applyNumberFormat="1" applyFont="1"/>
    <xf numFmtId="0" fontId="2" fillId="0" borderId="0" xfId="0" applyFont="1"/>
    <xf numFmtId="44" fontId="3" fillId="7" borderId="21" xfId="0" applyNumberFormat="1" applyFont="1" applyFill="1" applyBorder="1"/>
    <xf numFmtId="44" fontId="3" fillId="7" borderId="22" xfId="0" applyNumberFormat="1" applyFont="1" applyFill="1" applyBorder="1"/>
    <xf numFmtId="44" fontId="3" fillId="3" borderId="23" xfId="0" applyNumberFormat="1" applyFont="1" applyFill="1" applyBorder="1"/>
    <xf numFmtId="44" fontId="3" fillId="7" borderId="24" xfId="0" applyNumberFormat="1" applyFont="1" applyFill="1" applyBorder="1" applyAlignment="1">
      <alignment horizontal="left"/>
    </xf>
    <xf numFmtId="44" fontId="3" fillId="0" borderId="0" xfId="0" applyNumberFormat="1" applyFont="1" applyAlignment="1">
      <alignment horizontal="left"/>
    </xf>
    <xf numFmtId="44" fontId="3" fillId="2" borderId="9" xfId="2" applyFont="1" applyFill="1" applyBorder="1" applyAlignment="1" applyProtection="1">
      <alignment horizontal="center"/>
    </xf>
    <xf numFmtId="44" fontId="3" fillId="0" borderId="36" xfId="2" applyFont="1" applyFill="1" applyBorder="1" applyAlignment="1" applyProtection="1">
      <protection locked="0"/>
    </xf>
    <xf numFmtId="0" fontId="3" fillId="4" borderId="0" xfId="0" applyFont="1" applyFill="1"/>
    <xf numFmtId="0" fontId="4" fillId="4" borderId="0" xfId="0" applyFont="1" applyFill="1"/>
    <xf numFmtId="0" fontId="2" fillId="4" borderId="0" xfId="0" applyFont="1" applyFill="1" applyAlignment="1">
      <alignment horizontal="right"/>
    </xf>
    <xf numFmtId="44" fontId="3" fillId="4" borderId="0" xfId="0" applyNumberFormat="1" applyFont="1" applyFill="1" applyAlignment="1">
      <alignment horizontal="left"/>
    </xf>
    <xf numFmtId="0" fontId="4" fillId="4" borderId="19" xfId="0" applyFont="1" applyFill="1" applyBorder="1"/>
    <xf numFmtId="0" fontId="2" fillId="3" borderId="0" xfId="0" applyFont="1" applyFill="1" applyAlignment="1">
      <alignment horizontal="center"/>
    </xf>
    <xf numFmtId="0" fontId="4" fillId="3" borderId="8" xfId="0" applyFont="1" applyFill="1" applyBorder="1"/>
    <xf numFmtId="0" fontId="2" fillId="3" borderId="4" xfId="0" applyFont="1" applyFill="1" applyBorder="1" applyAlignment="1">
      <alignment horizontal="center" vertical="center"/>
    </xf>
    <xf numFmtId="0" fontId="3" fillId="7" borderId="1" xfId="0" applyFont="1" applyFill="1" applyBorder="1" applyAlignment="1">
      <alignment horizontal="center"/>
    </xf>
    <xf numFmtId="44" fontId="3" fillId="3" borderId="7" xfId="0" applyNumberFormat="1" applyFont="1" applyFill="1" applyBorder="1"/>
    <xf numFmtId="0" fontId="3" fillId="3" borderId="5" xfId="0" applyFont="1" applyFill="1" applyBorder="1"/>
    <xf numFmtId="4" fontId="3" fillId="7" borderId="1" xfId="0" applyNumberFormat="1" applyFont="1" applyFill="1" applyBorder="1"/>
    <xf numFmtId="0" fontId="3" fillId="7" borderId="3" xfId="0" applyFont="1" applyFill="1" applyBorder="1"/>
    <xf numFmtId="44" fontId="3" fillId="7" borderId="5" xfId="2" applyFont="1" applyFill="1" applyBorder="1" applyAlignment="1" applyProtection="1">
      <alignment horizontal="left"/>
    </xf>
    <xf numFmtId="0" fontId="3" fillId="7" borderId="5" xfId="0" applyFont="1" applyFill="1" applyBorder="1" applyAlignment="1">
      <alignment horizontal="center"/>
    </xf>
    <xf numFmtId="0" fontId="4" fillId="3" borderId="0" xfId="0" applyFont="1" applyFill="1"/>
    <xf numFmtId="0" fontId="4" fillId="3" borderId="1" xfId="0" applyFont="1" applyFill="1" applyBorder="1"/>
    <xf numFmtId="44" fontId="3" fillId="7" borderId="11" xfId="0" applyNumberFormat="1" applyFont="1" applyFill="1" applyBorder="1"/>
    <xf numFmtId="44" fontId="3" fillId="0" borderId="8" xfId="0" applyNumberFormat="1" applyFont="1" applyBorder="1"/>
    <xf numFmtId="44" fontId="3" fillId="7" borderId="19" xfId="0" applyNumberFormat="1" applyFont="1" applyFill="1" applyBorder="1"/>
    <xf numFmtId="44" fontId="3" fillId="0" borderId="5" xfId="0" applyNumberFormat="1" applyFont="1" applyBorder="1"/>
    <xf numFmtId="44" fontId="3" fillId="7" borderId="7" xfId="0" applyNumberFormat="1" applyFont="1" applyFill="1" applyBorder="1"/>
    <xf numFmtId="0" fontId="3" fillId="3" borderId="1" xfId="0" applyFont="1" applyFill="1" applyBorder="1"/>
    <xf numFmtId="44" fontId="3" fillId="0" borderId="2" xfId="0" applyNumberFormat="1" applyFont="1" applyBorder="1"/>
    <xf numFmtId="44" fontId="3" fillId="7" borderId="37" xfId="0" applyNumberFormat="1" applyFont="1" applyFill="1" applyBorder="1"/>
    <xf numFmtId="44" fontId="4" fillId="0" borderId="0" xfId="0" applyNumberFormat="1" applyFont="1"/>
    <xf numFmtId="0" fontId="4" fillId="0" borderId="17" xfId="0" applyFont="1" applyBorder="1"/>
    <xf numFmtId="44" fontId="5" fillId="7" borderId="7" xfId="0" applyNumberFormat="1" applyFont="1" applyFill="1" applyBorder="1" applyAlignment="1">
      <alignment horizontal="center"/>
    </xf>
    <xf numFmtId="44" fontId="5" fillId="7" borderId="18" xfId="0" applyNumberFormat="1" applyFont="1" applyFill="1" applyBorder="1" applyAlignment="1">
      <alignment horizontal="center"/>
    </xf>
    <xf numFmtId="0" fontId="8" fillId="3" borderId="9"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2"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5"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13" xfId="0" applyFont="1" applyFill="1" applyBorder="1" applyAlignment="1">
      <alignment horizontal="center" vertical="center"/>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8" fillId="3" borderId="8" xfId="0" applyFont="1" applyFill="1" applyBorder="1" applyAlignment="1">
      <alignment horizontal="center" vertical="center"/>
    </xf>
    <xf numFmtId="0" fontId="8" fillId="3" borderId="4" xfId="0" applyFont="1" applyFill="1" applyBorder="1" applyAlignment="1">
      <alignment horizontal="center" vertical="center"/>
    </xf>
    <xf numFmtId="0" fontId="2" fillId="3" borderId="9"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1" xfId="0" applyFont="1" applyFill="1" applyBorder="1" applyAlignment="1">
      <alignment horizontal="center" vertical="center"/>
    </xf>
    <xf numFmtId="0" fontId="8" fillId="3" borderId="3"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2" fillId="3" borderId="5"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5" xfId="0" applyFont="1" applyFill="1" applyBorder="1" applyAlignment="1">
      <alignment horizontal="center" vertical="center"/>
    </xf>
    <xf numFmtId="0" fontId="8" fillId="3" borderId="3"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44" fontId="5" fillId="0" borderId="0" xfId="2" applyFont="1" applyFill="1" applyAlignment="1" applyProtection="1">
      <alignment horizontal="right" wrapText="1"/>
    </xf>
    <xf numFmtId="0" fontId="3" fillId="4" borderId="5" xfId="0" applyFont="1" applyFill="1" applyBorder="1" applyAlignment="1">
      <alignment horizontal="center"/>
    </xf>
    <xf numFmtId="0" fontId="3" fillId="4" borderId="0" xfId="0" applyFont="1" applyFill="1" applyAlignment="1">
      <alignment horizontal="center"/>
    </xf>
    <xf numFmtId="0" fontId="10" fillId="3" borderId="5" xfId="0" applyFont="1" applyFill="1" applyBorder="1" applyAlignment="1">
      <alignment horizontal="center" vertical="center"/>
    </xf>
    <xf numFmtId="0" fontId="10" fillId="3" borderId="0" xfId="0" applyFont="1" applyFill="1" applyAlignment="1">
      <alignment horizontal="center" vertical="center"/>
    </xf>
    <xf numFmtId="0" fontId="10" fillId="3" borderId="11" xfId="0" applyFont="1" applyFill="1" applyBorder="1" applyAlignment="1">
      <alignment horizontal="center" vertical="center"/>
    </xf>
    <xf numFmtId="0" fontId="10" fillId="3" borderId="2" xfId="0" applyFont="1" applyFill="1" applyBorder="1" applyAlignment="1">
      <alignment horizontal="center" vertical="center"/>
    </xf>
    <xf numFmtId="0" fontId="0" fillId="0" borderId="0" xfId="0" applyProtection="1"/>
    <xf numFmtId="0" fontId="12" fillId="0" borderId="0" xfId="0" applyFont="1" applyAlignment="1" applyProtection="1">
      <alignment horizontal="center" vertical="center" wrapText="1"/>
    </xf>
    <xf numFmtId="0" fontId="13" fillId="0" borderId="0" xfId="0" applyFont="1" applyAlignment="1" applyProtection="1">
      <alignment horizontal="right"/>
    </xf>
    <xf numFmtId="0" fontId="0" fillId="0" borderId="16" xfId="0" applyBorder="1" applyProtection="1"/>
    <xf numFmtId="0" fontId="3" fillId="0" borderId="16" xfId="0" applyFont="1" applyBorder="1" applyAlignment="1" applyProtection="1">
      <alignment horizontal="right"/>
    </xf>
    <xf numFmtId="0" fontId="9" fillId="0" borderId="0" xfId="0" applyFont="1" applyAlignment="1" applyProtection="1">
      <alignment horizontal="center"/>
    </xf>
    <xf numFmtId="0" fontId="3" fillId="0" borderId="0" xfId="0" applyFont="1" applyAlignment="1" applyProtection="1">
      <alignment horizontal="left" vertical="top"/>
    </xf>
    <xf numFmtId="0" fontId="3" fillId="0" borderId="0" xfId="0" applyFont="1" applyAlignment="1" applyProtection="1">
      <alignment vertical="center"/>
    </xf>
    <xf numFmtId="0" fontId="3" fillId="0" borderId="0" xfId="0" applyFont="1" applyAlignment="1" applyProtection="1">
      <alignment vertical="top"/>
    </xf>
    <xf numFmtId="0" fontId="3" fillId="0" borderId="0" xfId="0" applyFont="1" applyProtection="1"/>
    <xf numFmtId="0" fontId="3" fillId="0" borderId="0" xfId="0" applyFont="1" applyAlignment="1" applyProtection="1">
      <alignment horizontal="left"/>
    </xf>
    <xf numFmtId="0" fontId="3" fillId="0" borderId="0" xfId="0" quotePrefix="1" applyFont="1" applyAlignment="1" applyProtection="1">
      <alignment vertical="center"/>
    </xf>
    <xf numFmtId="0" fontId="3" fillId="0" borderId="0" xfId="0" applyFont="1" applyAlignment="1" applyProtection="1">
      <alignment horizontal="right" vertical="top"/>
    </xf>
    <xf numFmtId="0" fontId="3" fillId="0" borderId="0" xfId="0" applyFont="1" applyAlignment="1" applyProtection="1">
      <alignment horizontal="left" vertical="center" wrapText="1"/>
    </xf>
    <xf numFmtId="49" fontId="3" fillId="0" borderId="0" xfId="0" applyNumberFormat="1" applyFont="1" applyAlignment="1" applyProtection="1">
      <alignment horizontal="left" vertical="center"/>
    </xf>
    <xf numFmtId="0" fontId="3" fillId="0" borderId="0" xfId="0" applyFont="1" applyAlignment="1" applyProtection="1">
      <alignment horizontal="left" vertical="top" wrapText="1"/>
    </xf>
    <xf numFmtId="0" fontId="3" fillId="0" borderId="0" xfId="0" applyFont="1" applyAlignment="1" applyProtection="1">
      <alignment horizontal="left" vertical="top" wrapText="1"/>
    </xf>
    <xf numFmtId="0" fontId="8" fillId="5" borderId="30" xfId="0" applyFont="1" applyFill="1" applyBorder="1" applyAlignment="1" applyProtection="1">
      <alignment vertical="center"/>
    </xf>
    <xf numFmtId="0" fontId="3" fillId="5" borderId="29" xfId="0" applyFont="1" applyFill="1" applyBorder="1" applyAlignment="1" applyProtection="1">
      <alignment horizontal="left" vertical="top" wrapText="1"/>
    </xf>
    <xf numFmtId="0" fontId="3" fillId="5" borderId="30" xfId="0" applyFont="1" applyFill="1" applyBorder="1" applyAlignment="1" applyProtection="1">
      <alignment horizontal="center" wrapText="1"/>
    </xf>
    <xf numFmtId="0" fontId="3" fillId="5" borderId="28" xfId="0" applyFont="1" applyFill="1" applyBorder="1" applyAlignment="1" applyProtection="1">
      <alignment horizontal="center" wrapText="1"/>
    </xf>
    <xf numFmtId="0" fontId="3" fillId="5" borderId="29" xfId="0" applyFont="1" applyFill="1" applyBorder="1" applyAlignment="1" applyProtection="1">
      <alignment horizontal="center" wrapText="1"/>
    </xf>
    <xf numFmtId="0" fontId="8" fillId="5" borderId="25" xfId="0" applyFont="1" applyFill="1" applyBorder="1" applyAlignment="1" applyProtection="1">
      <alignment vertical="center"/>
    </xf>
    <xf numFmtId="0" fontId="3" fillId="5" borderId="27" xfId="0" applyFont="1" applyFill="1" applyBorder="1" applyAlignment="1" applyProtection="1">
      <alignment horizontal="left" vertical="top" wrapText="1"/>
    </xf>
    <xf numFmtId="44" fontId="3" fillId="7" borderId="25" xfId="0" applyNumberFormat="1" applyFont="1" applyFill="1" applyBorder="1" applyAlignment="1" applyProtection="1">
      <alignment horizontal="center" vertical="center" wrapText="1"/>
    </xf>
    <xf numFmtId="0" fontId="3" fillId="7" borderId="26" xfId="0" applyFont="1" applyFill="1" applyBorder="1" applyAlignment="1" applyProtection="1">
      <alignment horizontal="center" vertical="center" wrapText="1"/>
    </xf>
    <xf numFmtId="0" fontId="3" fillId="7" borderId="27" xfId="0" applyFont="1" applyFill="1" applyBorder="1" applyAlignment="1" applyProtection="1">
      <alignment horizontal="center" vertical="center" wrapText="1"/>
    </xf>
    <xf numFmtId="0" fontId="3" fillId="0" borderId="31" xfId="0" applyFont="1" applyBorder="1" applyAlignment="1" applyProtection="1">
      <alignment horizontal="right" vertical="top" wrapText="1"/>
    </xf>
    <xf numFmtId="0" fontId="8" fillId="3" borderId="7" xfId="0" applyFont="1" applyFill="1" applyBorder="1" applyAlignment="1" applyProtection="1">
      <alignment vertical="center"/>
    </xf>
    <xf numFmtId="0" fontId="0" fillId="3" borderId="17" xfId="0" applyFill="1" applyBorder="1" applyProtection="1"/>
    <xf numFmtId="0" fontId="0" fillId="3" borderId="18" xfId="0" applyFill="1" applyBorder="1" applyProtection="1"/>
    <xf numFmtId="0" fontId="5" fillId="7" borderId="7" xfId="0" applyFont="1" applyFill="1" applyBorder="1" applyAlignment="1" applyProtection="1">
      <alignment horizontal="left"/>
    </xf>
    <xf numFmtId="0" fontId="5" fillId="7" borderId="17" xfId="0" applyFont="1" applyFill="1" applyBorder="1" applyAlignment="1" applyProtection="1">
      <alignment horizontal="left"/>
    </xf>
    <xf numFmtId="0" fontId="0" fillId="7" borderId="6" xfId="0" applyFill="1" applyBorder="1" applyProtection="1"/>
    <xf numFmtId="0" fontId="0" fillId="7" borderId="17" xfId="0" applyFill="1" applyBorder="1" applyProtection="1"/>
    <xf numFmtId="44" fontId="5" fillId="7" borderId="7" xfId="0" applyNumberFormat="1" applyFont="1" applyFill="1" applyBorder="1" applyAlignment="1" applyProtection="1">
      <alignment horizontal="center"/>
    </xf>
    <xf numFmtId="44" fontId="5" fillId="7" borderId="18" xfId="0" applyNumberFormat="1" applyFont="1" applyFill="1" applyBorder="1" applyAlignment="1" applyProtection="1">
      <alignment horizontal="center"/>
    </xf>
    <xf numFmtId="0" fontId="5" fillId="7" borderId="7" xfId="0" applyFont="1" applyFill="1" applyBorder="1" applyProtection="1"/>
    <xf numFmtId="0" fontId="5" fillId="7" borderId="17" xfId="0" applyFont="1" applyFill="1" applyBorder="1" applyProtection="1"/>
    <xf numFmtId="0" fontId="17" fillId="7" borderId="7" xfId="0" applyFont="1" applyFill="1" applyBorder="1" applyProtection="1"/>
    <xf numFmtId="0" fontId="5" fillId="7" borderId="17" xfId="0" applyFont="1" applyFill="1" applyBorder="1" applyAlignment="1" applyProtection="1">
      <alignment vertical="center" wrapText="1"/>
    </xf>
    <xf numFmtId="0" fontId="5" fillId="7" borderId="2" xfId="0" applyFont="1" applyFill="1" applyBorder="1" applyAlignment="1" applyProtection="1">
      <alignment horizontal="right" vertical="center" wrapText="1"/>
    </xf>
    <xf numFmtId="0" fontId="5" fillId="7" borderId="17" xfId="0" applyFont="1" applyFill="1" applyBorder="1" applyAlignment="1" applyProtection="1">
      <alignment horizontal="right" vertical="center" wrapText="1"/>
    </xf>
    <xf numFmtId="0" fontId="15" fillId="0" borderId="0" xfId="0" applyFont="1" applyAlignment="1" applyProtection="1">
      <alignment horizontal="right" indent="1"/>
    </xf>
    <xf numFmtId="0" fontId="8" fillId="3" borderId="9" xfId="0" applyFont="1" applyFill="1" applyBorder="1" applyAlignment="1" applyProtection="1">
      <alignment vertical="center"/>
    </xf>
    <xf numFmtId="0" fontId="0" fillId="3" borderId="6" xfId="0" applyFill="1" applyBorder="1" applyProtection="1"/>
    <xf numFmtId="0" fontId="17" fillId="0" borderId="7" xfId="0" applyFont="1" applyBorder="1" applyAlignment="1" applyProtection="1">
      <alignment vertical="center"/>
    </xf>
    <xf numFmtId="0" fontId="0" fillId="0" borderId="17" xfId="0" applyBorder="1" applyProtection="1"/>
    <xf numFmtId="0" fontId="1" fillId="0" borderId="17" xfId="0" applyFont="1" applyBorder="1" applyProtection="1"/>
    <xf numFmtId="9" fontId="5" fillId="0" borderId="17" xfId="0" applyNumberFormat="1" applyFont="1" applyBorder="1" applyAlignment="1" applyProtection="1">
      <alignment vertical="center"/>
    </xf>
    <xf numFmtId="0" fontId="0" fillId="0" borderId="18" xfId="0" applyBorder="1" applyProtection="1"/>
    <xf numFmtId="44" fontId="5" fillId="7" borderId="7" xfId="0" applyNumberFormat="1" applyFont="1" applyFill="1" applyBorder="1" applyProtection="1"/>
    <xf numFmtId="0" fontId="0" fillId="7" borderId="18" xfId="0" applyFill="1" applyBorder="1" applyProtection="1"/>
    <xf numFmtId="0" fontId="5" fillId="3" borderId="7" xfId="0" applyFont="1" applyFill="1" applyBorder="1" applyAlignment="1" applyProtection="1">
      <alignment vertical="center"/>
    </xf>
    <xf numFmtId="0" fontId="1" fillId="3" borderId="17" xfId="0" applyFont="1" applyFill="1" applyBorder="1" applyProtection="1"/>
    <xf numFmtId="9" fontId="5" fillId="3" borderId="17" xfId="0" applyNumberFormat="1" applyFont="1" applyFill="1" applyBorder="1" applyAlignment="1" applyProtection="1">
      <alignment horizontal="left" vertical="center"/>
    </xf>
    <xf numFmtId="0" fontId="0" fillId="3" borderId="0" xfId="0" applyFill="1" applyProtection="1"/>
    <xf numFmtId="0" fontId="5" fillId="3" borderId="17" xfId="0" applyFont="1" applyFill="1" applyBorder="1" applyProtection="1"/>
    <xf numFmtId="44" fontId="5" fillId="3" borderId="17" xfId="0" applyNumberFormat="1" applyFont="1" applyFill="1" applyBorder="1" applyAlignment="1" applyProtection="1">
      <alignment horizontal="center"/>
    </xf>
    <xf numFmtId="44" fontId="5" fillId="3" borderId="18" xfId="0" applyNumberFormat="1" applyFont="1" applyFill="1" applyBorder="1" applyAlignment="1" applyProtection="1">
      <alignment horizontal="center"/>
    </xf>
    <xf numFmtId="9" fontId="5" fillId="0" borderId="2" xfId="0" applyNumberFormat="1" applyFont="1" applyBorder="1" applyAlignment="1" applyProtection="1">
      <alignment horizontal="left" vertical="center"/>
    </xf>
    <xf numFmtId="0" fontId="0" fillId="0" borderId="13" xfId="0" applyBorder="1" applyProtection="1"/>
    <xf numFmtId="0" fontId="0" fillId="7" borderId="0" xfId="0" applyFill="1" applyProtection="1"/>
    <xf numFmtId="0" fontId="5" fillId="7" borderId="0" xfId="0" applyFont="1" applyFill="1" applyAlignment="1" applyProtection="1">
      <alignment horizontal="left"/>
    </xf>
    <xf numFmtId="0" fontId="0" fillId="7" borderId="15" xfId="0" applyFill="1" applyBorder="1" applyProtection="1"/>
    <xf numFmtId="0" fontId="5" fillId="3" borderId="11" xfId="0" applyFont="1" applyFill="1" applyBorder="1" applyProtection="1"/>
    <xf numFmtId="0" fontId="0" fillId="3" borderId="2" xfId="0" applyFill="1" applyBorder="1" applyProtection="1"/>
    <xf numFmtId="9" fontId="5" fillId="3" borderId="2" xfId="0" applyNumberFormat="1" applyFont="1" applyFill="1" applyBorder="1" applyAlignment="1" applyProtection="1">
      <alignment horizontal="left"/>
    </xf>
    <xf numFmtId="0" fontId="0" fillId="3" borderId="13" xfId="0" applyFill="1" applyBorder="1" applyProtection="1"/>
    <xf numFmtId="0" fontId="0" fillId="3" borderId="7" xfId="0" applyFill="1" applyBorder="1" applyProtection="1"/>
    <xf numFmtId="37" fontId="5" fillId="0" borderId="36" xfId="1" applyNumberFormat="1" applyFont="1" applyFill="1" applyBorder="1" applyAlignment="1" applyProtection="1">
      <alignment horizontal="right"/>
      <protection locked="0"/>
    </xf>
    <xf numFmtId="0" fontId="5" fillId="0" borderId="0" xfId="0" applyFont="1" applyProtection="1"/>
    <xf numFmtId="0" fontId="0" fillId="0" borderId="6" xfId="0" applyBorder="1" applyProtection="1"/>
    <xf numFmtId="0" fontId="3" fillId="3" borderId="9" xfId="0" applyFont="1" applyFill="1" applyBorder="1" applyAlignment="1" applyProtection="1">
      <alignment horizontal="center"/>
    </xf>
    <xf numFmtId="0" fontId="3" fillId="3" borderId="3" xfId="0" applyFont="1" applyFill="1" applyBorder="1" applyAlignment="1" applyProtection="1">
      <alignment horizontal="center"/>
    </xf>
    <xf numFmtId="44" fontId="3" fillId="7" borderId="18" xfId="0" applyNumberFormat="1" applyFont="1" applyFill="1" applyBorder="1" applyProtection="1"/>
    <xf numFmtId="0" fontId="11" fillId="7" borderId="1" xfId="0" applyFont="1" applyFill="1" applyBorder="1" applyAlignment="1" applyProtection="1">
      <alignment horizontal="center"/>
    </xf>
    <xf numFmtId="0" fontId="5" fillId="7" borderId="1" xfId="0" applyFont="1" applyFill="1" applyBorder="1" applyAlignment="1" applyProtection="1">
      <alignment horizontal="center"/>
    </xf>
    <xf numFmtId="44" fontId="3" fillId="7" borderId="13" xfId="0" applyNumberFormat="1" applyFont="1" applyFill="1" applyBorder="1" applyProtection="1"/>
    <xf numFmtId="44" fontId="0" fillId="7" borderId="18" xfId="0" applyNumberFormat="1" applyFill="1" applyBorder="1" applyProtection="1"/>
    <xf numFmtId="44" fontId="3" fillId="7" borderId="15" xfId="0" applyNumberFormat="1" applyFont="1" applyFill="1" applyBorder="1" applyProtection="1"/>
    <xf numFmtId="0" fontId="3" fillId="2" borderId="3" xfId="0" applyFont="1" applyFill="1" applyBorder="1" applyProtection="1"/>
    <xf numFmtId="0" fontId="3" fillId="2" borderId="3" xfId="0" applyFont="1" applyFill="1" applyBorder="1" applyAlignment="1" applyProtection="1">
      <alignment horizontal="right"/>
    </xf>
    <xf numFmtId="0" fontId="8" fillId="2" borderId="9" xfId="0" applyFont="1" applyFill="1" applyBorder="1" applyAlignment="1" applyProtection="1">
      <alignment horizontal="center"/>
    </xf>
    <xf numFmtId="0" fontId="3" fillId="2" borderId="3" xfId="0" applyFont="1" applyFill="1" applyBorder="1" applyAlignment="1" applyProtection="1">
      <alignment horizontal="center"/>
    </xf>
    <xf numFmtId="0" fontId="3" fillId="2" borderId="8" xfId="0" applyFont="1" applyFill="1" applyBorder="1" applyAlignment="1" applyProtection="1">
      <alignment horizontal="center"/>
    </xf>
    <xf numFmtId="0" fontId="3" fillId="0" borderId="0" xfId="0" applyFont="1" applyAlignment="1" applyProtection="1">
      <alignment horizontal="center"/>
    </xf>
    <xf numFmtId="0" fontId="2" fillId="0" borderId="0" xfId="0" applyFont="1" applyAlignment="1" applyProtection="1">
      <alignment horizontal="right"/>
    </xf>
    <xf numFmtId="44" fontId="3" fillId="7" borderId="1" xfId="0" applyNumberFormat="1" applyFont="1" applyFill="1" applyBorder="1" applyProtection="1"/>
    <xf numFmtId="44" fontId="3" fillId="7" borderId="4" xfId="0" applyNumberFormat="1" applyFont="1" applyFill="1" applyBorder="1" applyProtection="1"/>
    <xf numFmtId="0" fontId="4" fillId="0" borderId="0" xfId="0" applyFont="1" applyProtection="1"/>
    <xf numFmtId="44" fontId="3" fillId="3" borderId="8" xfId="0" applyNumberFormat="1" applyFont="1" applyFill="1" applyBorder="1" applyProtection="1"/>
    <xf numFmtId="44" fontId="3" fillId="7" borderId="1" xfId="0" applyNumberFormat="1" applyFont="1" applyFill="1" applyBorder="1" applyAlignment="1" applyProtection="1">
      <alignment horizontal="left"/>
    </xf>
    <xf numFmtId="44" fontId="4" fillId="0" borderId="0" xfId="2" applyFont="1" applyFill="1" applyAlignment="1" applyProtection="1"/>
    <xf numFmtId="0" fontId="4" fillId="0" borderId="0" xfId="0" applyFont="1" applyAlignment="1" applyProtection="1">
      <alignment horizontal="center"/>
    </xf>
    <xf numFmtId="0" fontId="2" fillId="0" borderId="0" xfId="0" applyFont="1" applyAlignment="1" applyProtection="1">
      <alignment horizontal="center"/>
    </xf>
  </cellXfs>
  <cellStyles count="3">
    <cellStyle name="Comma" xfId="1" builtinId="3"/>
    <cellStyle name="Currency" xfId="2"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44669</xdr:colOff>
      <xdr:row>2</xdr:row>
      <xdr:rowOff>262758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14343" cy="9253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abSelected="1" view="pageLayout" topLeftCell="A14" zoomScale="115" zoomScaleNormal="100" zoomScalePageLayoutView="115" workbookViewId="0">
      <selection activeCell="G24" sqref="G24"/>
    </sheetView>
  </sheetViews>
  <sheetFormatPr defaultRowHeight="12.75" x14ac:dyDescent="0.2"/>
  <cols>
    <col min="1" max="1" width="3.28515625" customWidth="1"/>
    <col min="3" max="3" width="12.42578125" customWidth="1"/>
    <col min="4" max="5" width="9.140625" customWidth="1"/>
    <col min="6" max="6" width="12.28515625" customWidth="1"/>
    <col min="8" max="8" width="8.28515625" customWidth="1"/>
    <col min="9" max="9" width="9.85546875" customWidth="1"/>
  </cols>
  <sheetData>
    <row r="1" spans="1:11" x14ac:dyDescent="0.2">
      <c r="A1" s="235"/>
      <c r="B1" s="235"/>
      <c r="C1" s="236" t="s">
        <v>242</v>
      </c>
      <c r="D1" s="236"/>
      <c r="E1" s="236"/>
      <c r="F1" s="236"/>
      <c r="G1" s="236"/>
      <c r="H1" s="236"/>
      <c r="I1" s="236"/>
      <c r="J1" s="236"/>
    </row>
    <row r="2" spans="1:11" ht="39" customHeight="1" x14ac:dyDescent="0.2">
      <c r="A2" s="235"/>
      <c r="B2" s="235"/>
      <c r="C2" s="236"/>
      <c r="D2" s="236"/>
      <c r="E2" s="236"/>
      <c r="F2" s="236"/>
      <c r="G2" s="236"/>
      <c r="H2" s="236"/>
      <c r="I2" s="236"/>
      <c r="J2" s="236"/>
    </row>
    <row r="3" spans="1:11" ht="21.75" customHeight="1" x14ac:dyDescent="0.2">
      <c r="A3" s="235"/>
      <c r="B3" s="235"/>
      <c r="C3" s="237" t="s">
        <v>241</v>
      </c>
      <c r="D3" s="237"/>
      <c r="E3" s="237"/>
      <c r="F3" s="237"/>
      <c r="G3" s="237"/>
      <c r="H3" s="237"/>
      <c r="I3" s="237"/>
      <c r="J3" s="237"/>
    </row>
    <row r="4" spans="1:11" ht="18" customHeight="1" thickBot="1" x14ac:dyDescent="0.45">
      <c r="A4" s="238"/>
      <c r="B4" s="238"/>
      <c r="C4" s="239" t="s">
        <v>285</v>
      </c>
      <c r="D4" s="239"/>
      <c r="E4" s="239"/>
      <c r="F4" s="239"/>
      <c r="G4" s="239"/>
      <c r="H4" s="239"/>
      <c r="I4" s="239"/>
      <c r="J4" s="239"/>
    </row>
    <row r="5" spans="1:11" ht="17.25" customHeight="1" thickTop="1" x14ac:dyDescent="0.2">
      <c r="A5" s="240" t="s">
        <v>286</v>
      </c>
      <c r="B5" s="240"/>
      <c r="C5" s="240"/>
      <c r="D5" s="240"/>
      <c r="E5" s="240"/>
      <c r="F5" s="240"/>
      <c r="G5" s="240"/>
      <c r="H5" s="240"/>
      <c r="I5" s="240"/>
      <c r="J5" s="240"/>
    </row>
    <row r="6" spans="1:11" ht="14.25" customHeight="1" x14ac:dyDescent="0.2">
      <c r="A6" s="241" t="s">
        <v>157</v>
      </c>
      <c r="B6" s="242" t="s">
        <v>299</v>
      </c>
      <c r="C6" s="243"/>
      <c r="D6" s="243"/>
      <c r="E6" s="243"/>
      <c r="F6" s="243"/>
      <c r="G6" s="243"/>
      <c r="H6" s="243"/>
      <c r="I6" s="243"/>
      <c r="J6" s="244"/>
    </row>
    <row r="7" spans="1:11" ht="15.75" customHeight="1" x14ac:dyDescent="0.2">
      <c r="A7" s="245"/>
      <c r="B7" s="246" t="s">
        <v>304</v>
      </c>
      <c r="C7" s="243"/>
      <c r="D7" s="243"/>
      <c r="E7" s="243"/>
      <c r="F7" s="243"/>
      <c r="G7" s="243"/>
      <c r="H7" s="243"/>
      <c r="I7" s="243"/>
      <c r="J7" s="243"/>
    </row>
    <row r="8" spans="1:11" ht="10.5" customHeight="1" x14ac:dyDescent="0.2">
      <c r="A8" s="245"/>
      <c r="B8" s="246" t="s">
        <v>305</v>
      </c>
      <c r="C8" s="243"/>
      <c r="D8" s="243"/>
      <c r="E8" s="243"/>
      <c r="F8" s="243"/>
      <c r="G8" s="243"/>
      <c r="H8" s="243"/>
      <c r="I8" s="243"/>
      <c r="J8" s="243"/>
    </row>
    <row r="9" spans="1:11" x14ac:dyDescent="0.2">
      <c r="A9" s="244"/>
      <c r="B9" s="247" t="s">
        <v>307</v>
      </c>
      <c r="C9" s="242" t="s">
        <v>296</v>
      </c>
      <c r="D9" s="242"/>
      <c r="E9" s="242"/>
      <c r="F9" s="242"/>
      <c r="G9" s="242"/>
      <c r="H9" s="242"/>
      <c r="I9" s="242"/>
      <c r="J9" s="242"/>
    </row>
    <row r="10" spans="1:11" ht="14.25" customHeight="1" x14ac:dyDescent="0.2">
      <c r="A10" s="244"/>
      <c r="B10" s="247" t="s">
        <v>307</v>
      </c>
      <c r="C10" s="248" t="s">
        <v>294</v>
      </c>
      <c r="D10" s="248"/>
      <c r="E10" s="248"/>
      <c r="F10" s="248"/>
      <c r="G10" s="248"/>
      <c r="H10" s="248"/>
      <c r="I10" s="248"/>
      <c r="J10" s="248"/>
    </row>
    <row r="11" spans="1:11" ht="12.75" customHeight="1" x14ac:dyDescent="0.2">
      <c r="A11" s="244"/>
      <c r="B11" s="243"/>
      <c r="C11" s="248"/>
      <c r="D11" s="248"/>
      <c r="E11" s="248"/>
      <c r="F11" s="248"/>
      <c r="G11" s="248"/>
      <c r="H11" s="248"/>
      <c r="I11" s="248"/>
      <c r="J11" s="248"/>
    </row>
    <row r="12" spans="1:11" ht="13.5" customHeight="1" x14ac:dyDescent="0.2">
      <c r="A12" s="242"/>
      <c r="B12" s="249" t="s">
        <v>306</v>
      </c>
      <c r="C12" s="249"/>
      <c r="D12" s="249"/>
      <c r="E12" s="249"/>
      <c r="F12" s="249"/>
      <c r="G12" s="249"/>
      <c r="H12" s="249"/>
      <c r="I12" s="249"/>
      <c r="J12" s="249"/>
    </row>
    <row r="13" spans="1:11" ht="26.25" customHeight="1" x14ac:dyDescent="0.2">
      <c r="A13" s="241" t="s">
        <v>158</v>
      </c>
      <c r="B13" s="250" t="s">
        <v>284</v>
      </c>
      <c r="C13" s="250"/>
      <c r="D13" s="250"/>
      <c r="E13" s="250"/>
      <c r="F13" s="250"/>
      <c r="G13" s="250"/>
      <c r="H13" s="250"/>
      <c r="I13" s="250"/>
      <c r="J13" s="250"/>
      <c r="K13" s="18"/>
    </row>
    <row r="14" spans="1:11" ht="24.75" customHeight="1" x14ac:dyDescent="0.2">
      <c r="A14" s="241" t="s">
        <v>159</v>
      </c>
      <c r="B14" s="250" t="s">
        <v>325</v>
      </c>
      <c r="C14" s="250"/>
      <c r="D14" s="250"/>
      <c r="E14" s="250"/>
      <c r="F14" s="250"/>
      <c r="G14" s="250"/>
      <c r="H14" s="250"/>
      <c r="I14" s="250"/>
      <c r="J14" s="250"/>
    </row>
    <row r="15" spans="1:11" ht="48" customHeight="1" x14ac:dyDescent="0.2">
      <c r="A15" s="241" t="s">
        <v>160</v>
      </c>
      <c r="B15" s="248" t="s">
        <v>309</v>
      </c>
      <c r="C15" s="248"/>
      <c r="D15" s="248"/>
      <c r="E15" s="248"/>
      <c r="F15" s="248"/>
      <c r="G15" s="248"/>
      <c r="H15" s="248"/>
      <c r="I15" s="248"/>
      <c r="J15" s="248"/>
    </row>
    <row r="16" spans="1:11" ht="26.25" customHeight="1" x14ac:dyDescent="0.2">
      <c r="A16" s="243" t="s">
        <v>215</v>
      </c>
      <c r="B16" s="248" t="s">
        <v>308</v>
      </c>
      <c r="C16" s="248"/>
      <c r="D16" s="248"/>
      <c r="E16" s="248"/>
      <c r="F16" s="248"/>
      <c r="G16" s="248"/>
      <c r="H16" s="248"/>
      <c r="I16" s="248"/>
      <c r="J16" s="248"/>
    </row>
    <row r="17" spans="1:10" ht="25.5" customHeight="1" x14ac:dyDescent="0.2">
      <c r="A17" s="243" t="s">
        <v>216</v>
      </c>
      <c r="B17" s="250" t="s">
        <v>248</v>
      </c>
      <c r="C17" s="250"/>
      <c r="D17" s="250"/>
      <c r="E17" s="250"/>
      <c r="F17" s="250"/>
      <c r="G17" s="250"/>
      <c r="H17" s="250"/>
      <c r="I17" s="250"/>
      <c r="J17" s="250"/>
    </row>
    <row r="18" spans="1:10" ht="9.75" customHeight="1" thickBot="1" x14ac:dyDescent="0.25">
      <c r="A18" s="243"/>
      <c r="B18" s="251"/>
      <c r="C18" s="251"/>
      <c r="D18" s="251"/>
      <c r="E18" s="251"/>
      <c r="F18" s="251"/>
      <c r="G18" s="251"/>
      <c r="H18" s="251"/>
      <c r="I18" s="251"/>
      <c r="J18" s="251"/>
    </row>
    <row r="19" spans="1:10" ht="23.25" customHeight="1" thickBot="1" x14ac:dyDescent="0.25">
      <c r="A19" s="252" t="s">
        <v>314</v>
      </c>
      <c r="B19" s="253"/>
      <c r="C19" s="253"/>
      <c r="D19" s="254" t="s">
        <v>315</v>
      </c>
      <c r="E19" s="255"/>
      <c r="F19" s="254" t="s">
        <v>316</v>
      </c>
      <c r="G19" s="255"/>
      <c r="H19" s="254" t="s">
        <v>317</v>
      </c>
      <c r="I19" s="256"/>
      <c r="J19" s="255"/>
    </row>
    <row r="20" spans="1:10" ht="18" customHeight="1" thickTop="1" thickBot="1" x14ac:dyDescent="0.25">
      <c r="A20" s="257"/>
      <c r="B20" s="258"/>
      <c r="C20" s="258"/>
      <c r="D20" s="259">
        <f>TESC!E47+'Stormwater Drainage'!E82+General!E199</f>
        <v>0</v>
      </c>
      <c r="E20" s="260"/>
      <c r="F20" s="259">
        <f>'Stormwater Drainage'!G82+General!G199</f>
        <v>0</v>
      </c>
      <c r="G20" s="260"/>
      <c r="H20" s="259">
        <f>D20+F20</f>
        <v>0</v>
      </c>
      <c r="I20" s="261"/>
      <c r="J20" s="260"/>
    </row>
    <row r="21" spans="1:10" ht="11.25" customHeight="1" x14ac:dyDescent="0.2">
      <c r="A21" s="243"/>
      <c r="B21" s="251"/>
      <c r="C21" s="251"/>
      <c r="D21" s="262" t="str">
        <f>IF(H20=TESC!E47+'Stormwater Drainage'!E82+'Stormwater Drainage'!G82+General!E199+General!G199,"OK","Verify formula, totals do not match")</f>
        <v>OK</v>
      </c>
      <c r="E21" s="262"/>
      <c r="F21" s="262"/>
      <c r="G21" s="262"/>
      <c r="H21" s="262"/>
      <c r="I21" s="262"/>
      <c r="J21" s="262"/>
    </row>
    <row r="22" spans="1:10" ht="18" customHeight="1" x14ac:dyDescent="0.2">
      <c r="A22" s="263" t="s">
        <v>312</v>
      </c>
      <c r="B22" s="264"/>
      <c r="C22" s="264"/>
      <c r="D22" s="264"/>
      <c r="E22" s="264"/>
      <c r="F22" s="264"/>
      <c r="G22" s="264"/>
      <c r="H22" s="264"/>
      <c r="I22" s="264"/>
      <c r="J22" s="265"/>
    </row>
    <row r="23" spans="1:10" ht="13.5" thickBot="1" x14ac:dyDescent="0.25">
      <c r="A23" s="266" t="s">
        <v>324</v>
      </c>
      <c r="B23" s="267"/>
      <c r="C23" s="267"/>
      <c r="D23" s="267"/>
      <c r="E23" s="267"/>
      <c r="F23" s="267"/>
      <c r="G23" s="268"/>
      <c r="H23" s="269"/>
      <c r="I23" s="270">
        <f>SUM(H20*6%)</f>
        <v>0</v>
      </c>
      <c r="J23" s="271"/>
    </row>
    <row r="24" spans="1:10" ht="14.25" thickTop="1" thickBot="1" x14ac:dyDescent="0.25">
      <c r="A24" s="272" t="s">
        <v>323</v>
      </c>
      <c r="B24" s="273"/>
      <c r="C24" s="273"/>
      <c r="D24" s="269"/>
      <c r="E24" s="269"/>
      <c r="F24" s="269"/>
      <c r="G24" s="305">
        <v>0</v>
      </c>
      <c r="H24" s="57" t="s">
        <v>5</v>
      </c>
      <c r="I24" s="198">
        <f>IF(G24=0,0,IF(G24&lt;51,100,IF(G24&lt;101,120,IF(G24&lt;1001,160,IF(G24&lt;10001,SUM((ROUNDUP((G24-1000),-3)/1000*20)+200),IF(G24&lt;100001,SUM((ROUNDUP((G24-10000),-4)/10000*40)+300),IF(G24&lt;200001,SUM((ROUNDUP((G24-100000),-4)/10000*60)+400),SUM((ROUNDUP((G24-200000),-4)/10000*100)+500))))))))</f>
        <v>0</v>
      </c>
      <c r="J24" s="199"/>
    </row>
    <row r="25" spans="1:10" ht="12.75" customHeight="1" thickTop="1" x14ac:dyDescent="0.2">
      <c r="A25" s="274" t="s">
        <v>243</v>
      </c>
      <c r="B25" s="275"/>
      <c r="C25" s="275"/>
      <c r="D25" s="275"/>
      <c r="E25" s="275"/>
      <c r="F25" s="275"/>
      <c r="G25" s="276" t="s">
        <v>303</v>
      </c>
      <c r="H25" s="277"/>
      <c r="I25" s="270">
        <f>SUM(I23+I24)</f>
        <v>0</v>
      </c>
      <c r="J25" s="271"/>
    </row>
    <row r="26" spans="1:10" ht="7.5" customHeight="1" x14ac:dyDescent="0.2">
      <c r="A26" s="235"/>
      <c r="B26" s="235"/>
      <c r="C26" s="235"/>
      <c r="D26" s="235"/>
      <c r="E26" s="235"/>
      <c r="F26" s="235"/>
      <c r="G26" s="235"/>
      <c r="H26" s="235"/>
      <c r="I26" s="235"/>
      <c r="J26" s="235"/>
    </row>
    <row r="27" spans="1:10" ht="6" customHeight="1" x14ac:dyDescent="0.2">
      <c r="A27" s="235"/>
      <c r="B27" s="235"/>
      <c r="C27" s="235"/>
      <c r="D27" s="235"/>
      <c r="E27" s="235"/>
      <c r="F27" s="235"/>
      <c r="G27" s="235"/>
      <c r="H27" s="235"/>
      <c r="I27" s="235"/>
      <c r="J27" s="235"/>
    </row>
    <row r="28" spans="1:10" ht="38.25" customHeight="1" x14ac:dyDescent="0.2">
      <c r="A28" s="250" t="s">
        <v>310</v>
      </c>
      <c r="B28" s="250"/>
      <c r="C28" s="250"/>
      <c r="D28" s="250"/>
      <c r="E28" s="250"/>
      <c r="F28" s="250"/>
      <c r="G28" s="250"/>
      <c r="H28" s="250"/>
      <c r="I28" s="250"/>
      <c r="J28" s="250"/>
    </row>
    <row r="29" spans="1:10" x14ac:dyDescent="0.2">
      <c r="A29" s="278" t="s">
        <v>244</v>
      </c>
      <c r="B29" s="244" t="s">
        <v>249</v>
      </c>
      <c r="C29" s="244"/>
      <c r="D29" s="244"/>
      <c r="E29" s="244"/>
      <c r="F29" s="244"/>
      <c r="G29" s="244"/>
      <c r="H29" s="235"/>
      <c r="I29" s="235"/>
      <c r="J29" s="235"/>
    </row>
    <row r="30" spans="1:10" x14ac:dyDescent="0.2">
      <c r="A30" s="278" t="s">
        <v>244</v>
      </c>
      <c r="B30" s="244" t="s">
        <v>295</v>
      </c>
      <c r="C30" s="244"/>
      <c r="D30" s="244"/>
      <c r="E30" s="244"/>
      <c r="F30" s="244"/>
      <c r="G30" s="244"/>
      <c r="H30" s="235"/>
      <c r="I30" s="235"/>
      <c r="J30" s="235"/>
    </row>
    <row r="31" spans="1:10" x14ac:dyDescent="0.2">
      <c r="A31" s="278" t="s">
        <v>244</v>
      </c>
      <c r="B31" s="244" t="s">
        <v>250</v>
      </c>
      <c r="C31" s="244"/>
      <c r="D31" s="244"/>
      <c r="E31" s="244"/>
      <c r="F31" s="244"/>
      <c r="G31" s="244"/>
      <c r="H31" s="235"/>
      <c r="I31" s="235"/>
      <c r="J31" s="235"/>
    </row>
    <row r="32" spans="1:10" x14ac:dyDescent="0.2">
      <c r="A32" s="278" t="s">
        <v>244</v>
      </c>
      <c r="B32" s="244" t="s">
        <v>251</v>
      </c>
      <c r="C32" s="244"/>
      <c r="D32" s="244"/>
      <c r="E32" s="244"/>
      <c r="F32" s="244"/>
      <c r="G32" s="244"/>
      <c r="H32" s="235"/>
      <c r="I32" s="235"/>
      <c r="J32" s="235"/>
    </row>
    <row r="33" spans="1:10" x14ac:dyDescent="0.2">
      <c r="A33" s="278" t="s">
        <v>244</v>
      </c>
      <c r="B33" s="244" t="s">
        <v>322</v>
      </c>
      <c r="C33" s="244"/>
      <c r="D33" s="244"/>
      <c r="E33" s="244"/>
      <c r="F33" s="244"/>
      <c r="G33" s="244"/>
      <c r="H33" s="235"/>
      <c r="I33" s="235"/>
      <c r="J33" s="235"/>
    </row>
    <row r="34" spans="1:10" ht="6.75" customHeight="1" x14ac:dyDescent="0.2">
      <c r="A34" s="278"/>
      <c r="B34" s="244"/>
      <c r="C34" s="244"/>
      <c r="D34" s="244"/>
      <c r="E34" s="244"/>
      <c r="F34" s="244"/>
      <c r="G34" s="244"/>
      <c r="H34" s="235"/>
      <c r="I34" s="235"/>
      <c r="J34" s="235"/>
    </row>
    <row r="35" spans="1:10" x14ac:dyDescent="0.2">
      <c r="A35" s="279" t="s">
        <v>311</v>
      </c>
      <c r="B35" s="280"/>
      <c r="C35" s="280"/>
      <c r="D35" s="280"/>
      <c r="E35" s="280"/>
      <c r="F35" s="264"/>
      <c r="G35" s="264"/>
      <c r="H35" s="264"/>
      <c r="I35" s="264"/>
      <c r="J35" s="265"/>
    </row>
    <row r="36" spans="1:10" x14ac:dyDescent="0.2">
      <c r="A36" s="281" t="s">
        <v>300</v>
      </c>
      <c r="B36" s="282"/>
      <c r="C36" s="283"/>
      <c r="D36" s="284"/>
      <c r="E36" s="285"/>
      <c r="F36" s="286">
        <f>TESC!E47+'Stormwater Drainage'!E82+General!E199</f>
        <v>0</v>
      </c>
      <c r="G36" s="269"/>
      <c r="H36" s="269"/>
      <c r="I36" s="268"/>
      <c r="J36" s="287"/>
    </row>
    <row r="37" spans="1:10" x14ac:dyDescent="0.2">
      <c r="A37" s="288" t="s">
        <v>297</v>
      </c>
      <c r="B37" s="264"/>
      <c r="C37" s="289"/>
      <c r="D37" s="290">
        <v>1.5</v>
      </c>
      <c r="E37" s="265"/>
      <c r="F37" s="291"/>
      <c r="G37" s="264"/>
      <c r="H37" s="292" t="s">
        <v>302</v>
      </c>
      <c r="I37" s="293">
        <f>SUM(F36*1.5)</f>
        <v>0</v>
      </c>
      <c r="J37" s="294"/>
    </row>
    <row r="38" spans="1:10" x14ac:dyDescent="0.2">
      <c r="A38" s="281" t="s">
        <v>301</v>
      </c>
      <c r="B38" s="282"/>
      <c r="C38" s="283"/>
      <c r="D38" s="295"/>
      <c r="E38" s="296"/>
      <c r="F38" s="286">
        <f>'Stormwater Drainage'!E82+General!E199</f>
        <v>0</v>
      </c>
      <c r="G38" s="297"/>
      <c r="H38" s="269"/>
      <c r="I38" s="298"/>
      <c r="J38" s="299"/>
    </row>
    <row r="39" spans="1:10" x14ac:dyDescent="0.2">
      <c r="A39" s="300" t="s">
        <v>298</v>
      </c>
      <c r="B39" s="301"/>
      <c r="C39" s="301"/>
      <c r="D39" s="302">
        <v>0.2</v>
      </c>
      <c r="E39" s="303"/>
      <c r="F39" s="304"/>
      <c r="G39" s="289"/>
      <c r="H39" s="292" t="s">
        <v>302</v>
      </c>
      <c r="I39" s="293">
        <f>SUM(F38*0.2)</f>
        <v>0</v>
      </c>
      <c r="J39" s="294"/>
    </row>
    <row r="40" spans="1:10" x14ac:dyDescent="0.2">
      <c r="A40" s="235"/>
      <c r="B40" s="235"/>
      <c r="C40" s="235"/>
      <c r="D40" s="235"/>
      <c r="E40" s="235"/>
      <c r="F40" s="235"/>
      <c r="G40" s="235"/>
      <c r="H40" s="306"/>
      <c r="I40" s="307"/>
      <c r="J40" s="307"/>
    </row>
    <row r="41" spans="1:10" x14ac:dyDescent="0.2">
      <c r="A41" s="235"/>
      <c r="B41" s="235"/>
      <c r="C41" s="235"/>
      <c r="D41" s="235"/>
      <c r="E41" s="235"/>
      <c r="F41" s="235"/>
      <c r="G41" s="235"/>
      <c r="H41" s="235"/>
      <c r="I41" s="235"/>
      <c r="J41" s="235"/>
    </row>
    <row r="42" spans="1:10" x14ac:dyDescent="0.2">
      <c r="A42" s="235"/>
      <c r="B42" s="235"/>
      <c r="C42" s="235"/>
      <c r="D42" s="235"/>
      <c r="E42" s="235"/>
      <c r="F42" s="235"/>
      <c r="G42" s="235"/>
      <c r="H42" s="235"/>
      <c r="I42" s="235"/>
      <c r="J42" s="235"/>
    </row>
  </sheetData>
  <sheetProtection sheet="1" selectLockedCells="1"/>
  <mergeCells count="26">
    <mergeCell ref="I24:J24"/>
    <mergeCell ref="I23:J23"/>
    <mergeCell ref="C1:J2"/>
    <mergeCell ref="C3:J3"/>
    <mergeCell ref="C4:J4"/>
    <mergeCell ref="A5:J5"/>
    <mergeCell ref="B14:J14"/>
    <mergeCell ref="C10:J11"/>
    <mergeCell ref="B13:J13"/>
    <mergeCell ref="B12:J12"/>
    <mergeCell ref="I37:J37"/>
    <mergeCell ref="I39:J39"/>
    <mergeCell ref="I25:J25"/>
    <mergeCell ref="A28:J28"/>
    <mergeCell ref="B15:J15"/>
    <mergeCell ref="B16:J16"/>
    <mergeCell ref="B17:J17"/>
    <mergeCell ref="G25:H25"/>
    <mergeCell ref="D20:E20"/>
    <mergeCell ref="F20:G20"/>
    <mergeCell ref="H20:J20"/>
    <mergeCell ref="H19:J19"/>
    <mergeCell ref="F19:G19"/>
    <mergeCell ref="D19:E19"/>
    <mergeCell ref="D21:J21"/>
    <mergeCell ref="A23:F23"/>
  </mergeCells>
  <pageMargins left="0.7" right="0.7" top="0.75" bottom="0.75" header="0.3" footer="0.3"/>
  <pageSetup orientation="portrait" r:id="rId1"/>
  <headerFooter>
    <oddFooter>&amp;C&amp;P&amp;RRev 7/2017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52"/>
  <sheetViews>
    <sheetView showGridLines="0" showZeros="0" view="pageLayout" zoomScaleNormal="100" workbookViewId="0">
      <selection activeCell="D5" sqref="D5"/>
    </sheetView>
  </sheetViews>
  <sheetFormatPr defaultColWidth="9.140625" defaultRowHeight="14.1" customHeight="1" x14ac:dyDescent="0.15"/>
  <cols>
    <col min="1" max="1" width="33.7109375" style="5" customWidth="1"/>
    <col min="2" max="2" width="13.85546875" style="7" customWidth="1"/>
    <col min="3" max="3" width="10.7109375" style="6" customWidth="1"/>
    <col min="4" max="4" width="11.140625" style="5" customWidth="1"/>
    <col min="5" max="5" width="16.85546875" style="5" customWidth="1"/>
    <col min="6" max="6" width="15.5703125" style="5" customWidth="1"/>
    <col min="7" max="7" width="9.140625" style="325"/>
    <col min="8" max="8" width="10" style="325" bestFit="1" customWidth="1"/>
    <col min="9" max="16384" width="9.140625" style="325"/>
  </cols>
  <sheetData>
    <row r="2" spans="1:8" ht="13.5" customHeight="1" x14ac:dyDescent="0.2">
      <c r="A2" s="200" t="s">
        <v>237</v>
      </c>
      <c r="B2" s="201"/>
      <c r="C2" s="204" t="s">
        <v>246</v>
      </c>
      <c r="D2" s="204"/>
      <c r="E2" s="204"/>
      <c r="F2" s="205"/>
      <c r="G2" s="235"/>
      <c r="H2" s="235"/>
    </row>
    <row r="3" spans="1:8" ht="14.1" customHeight="1" x14ac:dyDescent="0.2">
      <c r="A3" s="202"/>
      <c r="B3" s="203"/>
      <c r="C3" s="206"/>
      <c r="D3" s="206"/>
      <c r="E3" s="206"/>
      <c r="F3" s="207"/>
      <c r="G3" s="330"/>
    </row>
    <row r="4" spans="1:8" ht="14.1" customHeight="1" thickBot="1" x14ac:dyDescent="0.25">
      <c r="A4" s="68" t="s">
        <v>238</v>
      </c>
      <c r="B4" s="29" t="s">
        <v>35</v>
      </c>
      <c r="C4" s="69" t="s">
        <v>0</v>
      </c>
      <c r="D4" s="69" t="s">
        <v>2</v>
      </c>
      <c r="E4" s="308" t="s">
        <v>3</v>
      </c>
      <c r="F4" s="309" t="s">
        <v>1</v>
      </c>
    </row>
    <row r="5" spans="1:8" ht="14.1" customHeight="1" thickTop="1" thickBot="1" x14ac:dyDescent="0.25">
      <c r="A5" s="60" t="s">
        <v>4</v>
      </c>
      <c r="B5" s="55">
        <v>7</v>
      </c>
      <c r="C5" s="61" t="s">
        <v>5</v>
      </c>
      <c r="D5" s="58"/>
      <c r="E5" s="310">
        <f>SUM(B5*D5)</f>
        <v>0</v>
      </c>
      <c r="F5" s="311"/>
    </row>
    <row r="6" spans="1:8" ht="14.1" customHeight="1" thickTop="1" thickBot="1" x14ac:dyDescent="0.25">
      <c r="A6" s="62" t="s">
        <v>218</v>
      </c>
      <c r="B6" s="55">
        <v>82</v>
      </c>
      <c r="C6" s="61" t="s">
        <v>239</v>
      </c>
      <c r="D6" s="58"/>
      <c r="E6" s="310">
        <f>SUM(B6*D6)</f>
        <v>0</v>
      </c>
      <c r="F6" s="312" t="s">
        <v>217</v>
      </c>
    </row>
    <row r="7" spans="1:8" ht="15" customHeight="1" thickTop="1" thickBot="1" x14ac:dyDescent="0.25">
      <c r="A7" s="63" t="s">
        <v>192</v>
      </c>
      <c r="B7" s="55">
        <v>37.5</v>
      </c>
      <c r="C7" s="61" t="s">
        <v>239</v>
      </c>
      <c r="D7" s="58"/>
      <c r="E7" s="310">
        <f>SUM(B7*D7)</f>
        <v>0</v>
      </c>
      <c r="F7" s="312"/>
    </row>
    <row r="8" spans="1:8" ht="14.1" customHeight="1" thickTop="1" thickBot="1" x14ac:dyDescent="0.25">
      <c r="A8" s="63" t="s">
        <v>6</v>
      </c>
      <c r="B8" s="55">
        <v>19</v>
      </c>
      <c r="C8" s="61" t="s">
        <v>230</v>
      </c>
      <c r="D8" s="58"/>
      <c r="E8" s="310">
        <f t="shared" ref="E8:E39" si="0">SUM(B8*D8)</f>
        <v>0</v>
      </c>
      <c r="F8" s="312" t="s">
        <v>7</v>
      </c>
    </row>
    <row r="9" spans="1:8" ht="14.1" customHeight="1" thickTop="1" thickBot="1" x14ac:dyDescent="0.25">
      <c r="A9" s="63" t="s">
        <v>8</v>
      </c>
      <c r="B9" s="55">
        <v>8.5</v>
      </c>
      <c r="C9" s="61" t="s">
        <v>5</v>
      </c>
      <c r="D9" s="58"/>
      <c r="E9" s="310">
        <f t="shared" si="0"/>
        <v>0</v>
      </c>
      <c r="F9" s="311"/>
    </row>
    <row r="10" spans="1:8" ht="14.1" customHeight="1" thickTop="1" thickBot="1" x14ac:dyDescent="0.25">
      <c r="A10" s="63" t="s">
        <v>9</v>
      </c>
      <c r="B10" s="55">
        <v>3.25</v>
      </c>
      <c r="C10" s="61" t="s">
        <v>5</v>
      </c>
      <c r="D10" s="58"/>
      <c r="E10" s="310">
        <f t="shared" si="0"/>
        <v>0</v>
      </c>
      <c r="F10" s="311"/>
    </row>
    <row r="11" spans="1:8" ht="14.1" customHeight="1" thickTop="1" thickBot="1" x14ac:dyDescent="0.25">
      <c r="A11" s="63" t="s">
        <v>10</v>
      </c>
      <c r="B11" s="55">
        <v>2.25</v>
      </c>
      <c r="C11" s="61" t="s">
        <v>11</v>
      </c>
      <c r="D11" s="58">
        <v>0</v>
      </c>
      <c r="E11" s="310">
        <f t="shared" si="0"/>
        <v>0</v>
      </c>
      <c r="F11" s="312" t="s">
        <v>219</v>
      </c>
    </row>
    <row r="12" spans="1:8" ht="14.1" customHeight="1" thickTop="1" thickBot="1" x14ac:dyDescent="0.25">
      <c r="A12" s="62" t="s">
        <v>220</v>
      </c>
      <c r="B12" s="55">
        <v>2.25</v>
      </c>
      <c r="C12" s="61" t="s">
        <v>11</v>
      </c>
      <c r="D12" s="58"/>
      <c r="E12" s="310">
        <f t="shared" si="0"/>
        <v>0</v>
      </c>
      <c r="F12" s="311"/>
    </row>
    <row r="13" spans="1:8" ht="14.1" customHeight="1" thickTop="1" thickBot="1" x14ac:dyDescent="0.25">
      <c r="A13" s="63" t="s">
        <v>191</v>
      </c>
      <c r="B13" s="55">
        <v>2.75</v>
      </c>
      <c r="C13" s="61" t="s">
        <v>13</v>
      </c>
      <c r="D13" s="58"/>
      <c r="E13" s="310">
        <f t="shared" si="0"/>
        <v>0</v>
      </c>
      <c r="F13" s="311"/>
    </row>
    <row r="14" spans="1:8" ht="14.1" customHeight="1" thickTop="1" thickBot="1" x14ac:dyDescent="0.25">
      <c r="A14" s="63" t="s">
        <v>194</v>
      </c>
      <c r="B14" s="55">
        <v>0.75</v>
      </c>
      <c r="C14" s="61" t="s">
        <v>239</v>
      </c>
      <c r="D14" s="58"/>
      <c r="E14" s="310">
        <f t="shared" si="0"/>
        <v>0</v>
      </c>
      <c r="F14" s="311"/>
    </row>
    <row r="15" spans="1:8" ht="14.1" customHeight="1" thickTop="1" thickBot="1" x14ac:dyDescent="0.25">
      <c r="A15" s="63" t="s">
        <v>12</v>
      </c>
      <c r="B15" s="55">
        <v>4410</v>
      </c>
      <c r="C15" s="61" t="s">
        <v>240</v>
      </c>
      <c r="D15" s="58"/>
      <c r="E15" s="310">
        <f t="shared" si="0"/>
        <v>0</v>
      </c>
      <c r="F15" s="312" t="s">
        <v>221</v>
      </c>
    </row>
    <row r="16" spans="1:8" ht="14.1" customHeight="1" thickTop="1" thickBot="1" x14ac:dyDescent="0.25">
      <c r="A16" s="63" t="s">
        <v>193</v>
      </c>
      <c r="B16" s="55">
        <v>1.25</v>
      </c>
      <c r="C16" s="61" t="s">
        <v>11</v>
      </c>
      <c r="D16" s="58"/>
      <c r="E16" s="310">
        <f t="shared" si="0"/>
        <v>0</v>
      </c>
      <c r="F16" s="312"/>
    </row>
    <row r="17" spans="1:6" ht="14.1" customHeight="1" thickTop="1" thickBot="1" x14ac:dyDescent="0.25">
      <c r="A17" s="63" t="s">
        <v>14</v>
      </c>
      <c r="B17" s="55">
        <v>2.25</v>
      </c>
      <c r="C17" s="61" t="s">
        <v>13</v>
      </c>
      <c r="D17" s="58"/>
      <c r="E17" s="310">
        <f t="shared" si="0"/>
        <v>0</v>
      </c>
      <c r="F17" s="312" t="s">
        <v>222</v>
      </c>
    </row>
    <row r="18" spans="1:6" ht="14.1" customHeight="1" thickTop="1" thickBot="1" x14ac:dyDescent="0.25">
      <c r="A18" s="63" t="s">
        <v>195</v>
      </c>
      <c r="B18" s="55">
        <v>2</v>
      </c>
      <c r="C18" s="61" t="s">
        <v>11</v>
      </c>
      <c r="D18" s="58"/>
      <c r="E18" s="310">
        <f t="shared" si="0"/>
        <v>0</v>
      </c>
      <c r="F18" s="312"/>
    </row>
    <row r="19" spans="1:6" ht="14.1" customHeight="1" thickTop="1" thickBot="1" x14ac:dyDescent="0.25">
      <c r="A19" s="64" t="s">
        <v>15</v>
      </c>
      <c r="B19" s="55">
        <v>3.25</v>
      </c>
      <c r="C19" s="61" t="s">
        <v>13</v>
      </c>
      <c r="D19" s="58"/>
      <c r="E19" s="310">
        <f t="shared" si="0"/>
        <v>0</v>
      </c>
      <c r="F19" s="312" t="s">
        <v>223</v>
      </c>
    </row>
    <row r="20" spans="1:6" ht="14.1" customHeight="1" thickTop="1" thickBot="1" x14ac:dyDescent="0.25">
      <c r="A20" s="64" t="s">
        <v>16</v>
      </c>
      <c r="B20" s="55">
        <v>1.25</v>
      </c>
      <c r="C20" s="61" t="s">
        <v>13</v>
      </c>
      <c r="D20" s="58"/>
      <c r="E20" s="310">
        <f t="shared" si="0"/>
        <v>0</v>
      </c>
      <c r="F20" s="312" t="s">
        <v>223</v>
      </c>
    </row>
    <row r="21" spans="1:6" ht="14.1" customHeight="1" thickTop="1" thickBot="1" x14ac:dyDescent="0.25">
      <c r="A21" s="64" t="s">
        <v>17</v>
      </c>
      <c r="B21" s="55">
        <v>13.25</v>
      </c>
      <c r="C21" s="61" t="s">
        <v>11</v>
      </c>
      <c r="D21" s="58"/>
      <c r="E21" s="310">
        <f t="shared" si="0"/>
        <v>0</v>
      </c>
      <c r="F21" s="312"/>
    </row>
    <row r="22" spans="1:6" ht="14.1" customHeight="1" thickTop="1" thickBot="1" x14ac:dyDescent="0.25">
      <c r="A22" s="64" t="s">
        <v>18</v>
      </c>
      <c r="B22" s="55">
        <v>20</v>
      </c>
      <c r="C22" s="61" t="s">
        <v>11</v>
      </c>
      <c r="D22" s="58"/>
      <c r="E22" s="313">
        <f t="shared" si="0"/>
        <v>0</v>
      </c>
      <c r="F22" s="312"/>
    </row>
    <row r="23" spans="1:6" ht="14.1" customHeight="1" thickTop="1" thickBot="1" x14ac:dyDescent="0.25">
      <c r="A23" s="64" t="s">
        <v>19</v>
      </c>
      <c r="B23" s="55">
        <v>25.25</v>
      </c>
      <c r="C23" s="61" t="s">
        <v>11</v>
      </c>
      <c r="D23" s="58"/>
      <c r="E23" s="313">
        <f t="shared" si="0"/>
        <v>0</v>
      </c>
      <c r="F23" s="312"/>
    </row>
    <row r="24" spans="1:6" ht="14.1" customHeight="1" thickTop="1" thickBot="1" x14ac:dyDescent="0.25">
      <c r="A24" s="64" t="s">
        <v>20</v>
      </c>
      <c r="B24" s="55">
        <v>3.25</v>
      </c>
      <c r="C24" s="61" t="s">
        <v>13</v>
      </c>
      <c r="D24" s="58"/>
      <c r="E24" s="313">
        <f t="shared" si="0"/>
        <v>0</v>
      </c>
      <c r="F24" s="312" t="s">
        <v>224</v>
      </c>
    </row>
    <row r="25" spans="1:6" ht="14.1" customHeight="1" thickTop="1" thickBot="1" x14ac:dyDescent="0.25">
      <c r="A25" s="64" t="s">
        <v>21</v>
      </c>
      <c r="B25" s="55">
        <v>52.5</v>
      </c>
      <c r="C25" s="61" t="s">
        <v>5</v>
      </c>
      <c r="D25" s="59"/>
      <c r="E25" s="314">
        <f t="shared" si="0"/>
        <v>0</v>
      </c>
      <c r="F25" s="312" t="s">
        <v>22</v>
      </c>
    </row>
    <row r="26" spans="1:6" ht="14.1" customHeight="1" thickTop="1" thickBot="1" x14ac:dyDescent="0.25">
      <c r="A26" s="64" t="s">
        <v>23</v>
      </c>
      <c r="B26" s="55">
        <v>1890</v>
      </c>
      <c r="C26" s="61" t="s">
        <v>239</v>
      </c>
      <c r="D26" s="58"/>
      <c r="E26" s="310">
        <f t="shared" si="0"/>
        <v>0</v>
      </c>
      <c r="F26" s="312" t="s">
        <v>225</v>
      </c>
    </row>
    <row r="27" spans="1:6" ht="14.1" customHeight="1" thickTop="1" thickBot="1" x14ac:dyDescent="0.25">
      <c r="A27" s="64" t="s">
        <v>24</v>
      </c>
      <c r="B27" s="55">
        <v>3780</v>
      </c>
      <c r="C27" s="61" t="s">
        <v>239</v>
      </c>
      <c r="D27" s="58"/>
      <c r="E27" s="310">
        <f t="shared" si="0"/>
        <v>0</v>
      </c>
      <c r="F27" s="312" t="s">
        <v>225</v>
      </c>
    </row>
    <row r="28" spans="1:6" ht="14.1" customHeight="1" thickTop="1" thickBot="1" x14ac:dyDescent="0.25">
      <c r="A28" s="63" t="s">
        <v>25</v>
      </c>
      <c r="B28" s="55">
        <v>202.5</v>
      </c>
      <c r="C28" s="65" t="s">
        <v>239</v>
      </c>
      <c r="D28" s="58"/>
      <c r="E28" s="315">
        <f t="shared" si="0"/>
        <v>0</v>
      </c>
      <c r="F28" s="312" t="s">
        <v>226</v>
      </c>
    </row>
    <row r="29" spans="1:6" ht="14.1" customHeight="1" thickTop="1" thickBot="1" x14ac:dyDescent="0.25">
      <c r="A29" s="63" t="s">
        <v>26</v>
      </c>
      <c r="B29" s="55">
        <v>22.25</v>
      </c>
      <c r="C29" s="65" t="s">
        <v>11</v>
      </c>
      <c r="D29" s="58"/>
      <c r="E29" s="315">
        <f t="shared" si="0"/>
        <v>0</v>
      </c>
      <c r="F29" s="312" t="s">
        <v>227</v>
      </c>
    </row>
    <row r="30" spans="1:6" ht="14.1" customHeight="1" thickTop="1" thickBot="1" x14ac:dyDescent="0.25">
      <c r="A30" s="66" t="s">
        <v>27</v>
      </c>
      <c r="B30" s="55">
        <v>83</v>
      </c>
      <c r="C30" s="65" t="s">
        <v>11</v>
      </c>
      <c r="D30" s="58"/>
      <c r="E30" s="315">
        <f t="shared" si="0"/>
        <v>0</v>
      </c>
      <c r="F30" s="312" t="s">
        <v>227</v>
      </c>
    </row>
    <row r="31" spans="1:6" ht="14.1" customHeight="1" thickTop="1" thickBot="1" x14ac:dyDescent="0.25">
      <c r="A31" s="63" t="s">
        <v>28</v>
      </c>
      <c r="B31" s="55">
        <v>1.25</v>
      </c>
      <c r="C31" s="61" t="s">
        <v>13</v>
      </c>
      <c r="D31" s="58"/>
      <c r="E31" s="310">
        <f t="shared" si="0"/>
        <v>0</v>
      </c>
      <c r="F31" s="312" t="s">
        <v>221</v>
      </c>
    </row>
    <row r="32" spans="1:6" ht="14.1" customHeight="1" thickTop="1" thickBot="1" x14ac:dyDescent="0.25">
      <c r="A32" s="63" t="s">
        <v>29</v>
      </c>
      <c r="B32" s="55">
        <v>8.5</v>
      </c>
      <c r="C32" s="61" t="s">
        <v>13</v>
      </c>
      <c r="D32" s="58"/>
      <c r="E32" s="310">
        <f t="shared" si="0"/>
        <v>0</v>
      </c>
      <c r="F32" s="312" t="s">
        <v>221</v>
      </c>
    </row>
    <row r="33" spans="1:8" ht="14.1" customHeight="1" thickTop="1" thickBot="1" x14ac:dyDescent="0.25">
      <c r="A33" s="63" t="s">
        <v>30</v>
      </c>
      <c r="B33" s="55">
        <v>10</v>
      </c>
      <c r="C33" s="67" t="s">
        <v>13</v>
      </c>
      <c r="D33" s="58"/>
      <c r="E33" s="310">
        <f t="shared" si="0"/>
        <v>0</v>
      </c>
      <c r="F33" s="312" t="s">
        <v>221</v>
      </c>
    </row>
    <row r="34" spans="1:8" ht="14.1" customHeight="1" thickTop="1" thickBot="1" x14ac:dyDescent="0.25">
      <c r="A34" s="63" t="s">
        <v>31</v>
      </c>
      <c r="B34" s="55">
        <v>88.25</v>
      </c>
      <c r="C34" s="67" t="s">
        <v>32</v>
      </c>
      <c r="D34" s="58"/>
      <c r="E34" s="313">
        <f t="shared" si="0"/>
        <v>0</v>
      </c>
      <c r="F34" s="312"/>
    </row>
    <row r="35" spans="1:8" ht="14.1" customHeight="1" thickTop="1" thickBot="1" x14ac:dyDescent="0.25">
      <c r="A35" s="60" t="s">
        <v>33</v>
      </c>
      <c r="B35" s="55">
        <v>136.5</v>
      </c>
      <c r="C35" s="61" t="s">
        <v>32</v>
      </c>
      <c r="D35" s="58"/>
      <c r="E35" s="310">
        <f t="shared" si="0"/>
        <v>0</v>
      </c>
      <c r="F35" s="312" t="s">
        <v>228</v>
      </c>
    </row>
    <row r="36" spans="1:8" ht="14.1" customHeight="1" thickTop="1" thickBot="1" x14ac:dyDescent="0.25">
      <c r="A36" s="318" t="s">
        <v>154</v>
      </c>
      <c r="B36" s="319"/>
      <c r="C36" s="30"/>
      <c r="D36" s="320"/>
      <c r="E36" s="316"/>
      <c r="F36" s="317"/>
    </row>
    <row r="37" spans="1:8" ht="14.1" customHeight="1" thickTop="1" thickBot="1" x14ac:dyDescent="0.25">
      <c r="A37" s="78"/>
      <c r="B37" s="79">
        <v>0</v>
      </c>
      <c r="C37" s="80"/>
      <c r="D37" s="78"/>
      <c r="E37" s="73">
        <f>SUM(B37*D37)</f>
        <v>0</v>
      </c>
      <c r="F37" s="81"/>
    </row>
    <row r="38" spans="1:8" ht="14.1" customHeight="1" thickTop="1" thickBot="1" x14ac:dyDescent="0.25">
      <c r="A38" s="78"/>
      <c r="B38" s="79">
        <v>0</v>
      </c>
      <c r="C38" s="80"/>
      <c r="D38" s="78"/>
      <c r="E38" s="73">
        <f t="shared" si="0"/>
        <v>0</v>
      </c>
      <c r="F38" s="81"/>
    </row>
    <row r="39" spans="1:8" ht="14.1" customHeight="1" thickTop="1" thickBot="1" x14ac:dyDescent="0.25">
      <c r="A39" s="78"/>
      <c r="B39" s="79">
        <v>0</v>
      </c>
      <c r="C39" s="80"/>
      <c r="D39" s="78"/>
      <c r="E39" s="73">
        <f t="shared" si="0"/>
        <v>0</v>
      </c>
      <c r="F39" s="82"/>
    </row>
    <row r="40" spans="1:8" ht="14.1" hidden="1" customHeight="1" x14ac:dyDescent="0.2">
      <c r="A40" s="20"/>
      <c r="B40" s="2"/>
      <c r="C40" s="3"/>
      <c r="D40" s="4"/>
      <c r="E40" s="22"/>
      <c r="F40" s="21"/>
      <c r="G40" s="244"/>
      <c r="H40" s="244"/>
    </row>
    <row r="41" spans="1:8" ht="14.1" hidden="1" customHeight="1" x14ac:dyDescent="0.2">
      <c r="A41" s="20"/>
      <c r="B41" s="2"/>
      <c r="C41" s="3"/>
      <c r="D41" s="4"/>
      <c r="E41" s="22"/>
      <c r="F41" s="74" t="s">
        <v>148</v>
      </c>
      <c r="G41" s="244"/>
      <c r="H41" s="16"/>
    </row>
    <row r="42" spans="1:8" ht="14.25" customHeight="1" thickTop="1" x14ac:dyDescent="0.2">
      <c r="A42" s="244"/>
      <c r="B42" s="244"/>
      <c r="C42" s="23"/>
      <c r="D42" s="321"/>
      <c r="E42" s="24"/>
      <c r="F42" s="322"/>
      <c r="G42" s="244"/>
      <c r="H42" s="16"/>
    </row>
    <row r="43" spans="1:8" ht="13.5" customHeight="1" x14ac:dyDescent="0.2">
      <c r="A43" s="244"/>
      <c r="B43" s="10"/>
      <c r="C43" s="9" t="s">
        <v>252</v>
      </c>
      <c r="D43" s="244"/>
      <c r="E43" s="323">
        <f>SUM(E5:E39)</f>
        <v>0</v>
      </c>
      <c r="F43" s="244"/>
      <c r="G43" s="322"/>
      <c r="H43" s="330"/>
    </row>
    <row r="44" spans="1:8" ht="14.1" customHeight="1" x14ac:dyDescent="0.2">
      <c r="A44" s="244"/>
      <c r="B44" s="10"/>
      <c r="C44" s="9" t="s">
        <v>234</v>
      </c>
      <c r="D44" s="244"/>
      <c r="E44" s="324">
        <f>SUM(E43*0.1)</f>
        <v>0</v>
      </c>
      <c r="F44" s="325"/>
    </row>
    <row r="45" spans="1:8" ht="14.1" customHeight="1" x14ac:dyDescent="0.2">
      <c r="A45" s="244"/>
      <c r="B45" s="10"/>
      <c r="C45" s="9" t="s">
        <v>235</v>
      </c>
      <c r="D45" s="244"/>
      <c r="E45" s="324">
        <f>SUM(E43*0.15)</f>
        <v>0</v>
      </c>
      <c r="F45" s="325"/>
    </row>
    <row r="46" spans="1:8" ht="14.1" customHeight="1" x14ac:dyDescent="0.2">
      <c r="A46" s="244"/>
      <c r="B46" s="10"/>
      <c r="C46" s="9"/>
      <c r="D46" s="244"/>
      <c r="E46" s="326"/>
      <c r="F46" s="325"/>
    </row>
    <row r="47" spans="1:8" ht="14.1" customHeight="1" x14ac:dyDescent="0.2">
      <c r="A47" s="244"/>
      <c r="B47" s="325"/>
      <c r="C47" s="322" t="s">
        <v>253</v>
      </c>
      <c r="D47" s="325"/>
      <c r="E47" s="327">
        <f>SUM(E43:E45)</f>
        <v>0</v>
      </c>
      <c r="F47" s="325"/>
    </row>
    <row r="48" spans="1:8" ht="14.1" customHeight="1" x14ac:dyDescent="0.15">
      <c r="A48" s="325"/>
      <c r="B48" s="328"/>
      <c r="C48" s="329"/>
      <c r="D48" s="325"/>
      <c r="E48" s="325"/>
      <c r="F48" s="325"/>
    </row>
    <row r="49" spans="1:6" ht="14.1" customHeight="1" x14ac:dyDescent="0.15">
      <c r="A49" s="325"/>
      <c r="B49" s="328"/>
      <c r="C49" s="329"/>
      <c r="D49" s="325"/>
      <c r="E49" s="325"/>
      <c r="F49" s="325"/>
    </row>
    <row r="50" spans="1:6" ht="14.1" customHeight="1" x14ac:dyDescent="0.15">
      <c r="A50" s="325"/>
      <c r="B50" s="328"/>
      <c r="C50" s="329"/>
      <c r="D50" s="325"/>
      <c r="E50" s="325"/>
      <c r="F50" s="325"/>
    </row>
    <row r="51" spans="1:6" ht="14.1" customHeight="1" x14ac:dyDescent="0.15">
      <c r="A51" s="325"/>
      <c r="B51" s="328"/>
      <c r="C51" s="329"/>
      <c r="D51" s="325"/>
      <c r="E51" s="325"/>
      <c r="F51" s="325"/>
    </row>
    <row r="52" spans="1:6" ht="14.1" customHeight="1" x14ac:dyDescent="0.15">
      <c r="A52" s="325"/>
      <c r="B52" s="328"/>
      <c r="C52" s="329"/>
      <c r="D52" s="325"/>
      <c r="E52" s="325"/>
      <c r="F52" s="325"/>
    </row>
  </sheetData>
  <sheetProtection sheet="1" selectLockedCells="1"/>
  <mergeCells count="2">
    <mergeCell ref="A2:B3"/>
    <mergeCell ref="C2:F3"/>
  </mergeCells>
  <printOptions horizontalCentered="1"/>
  <pageMargins left="0.25" right="0.25" top="0.75" bottom="0.75" header="0.3" footer="0.3"/>
  <pageSetup firstPageNumber="2" fitToHeight="0" orientation="portrait" useFirstPageNumber="1" r:id="rId1"/>
  <headerFooter alignWithMargins="0">
    <oddHeader>&amp;C&amp;"Arial,Bold"&amp;16CONSTRUCTION CALCULATION WORKSHEET</oddHeader>
    <oddFooter>&amp;RRev 03/2025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2"/>
  <sheetViews>
    <sheetView showGridLines="0" showZeros="0" view="pageLayout" topLeftCell="A5" zoomScaleNormal="100" workbookViewId="0">
      <selection activeCell="D10" sqref="D10"/>
    </sheetView>
  </sheetViews>
  <sheetFormatPr defaultColWidth="9.140625" defaultRowHeight="14.1" customHeight="1" x14ac:dyDescent="0.15"/>
  <cols>
    <col min="1" max="1" width="29.7109375" style="5" customWidth="1"/>
    <col min="2" max="2" width="11" style="7" customWidth="1"/>
    <col min="3" max="3" width="7.85546875" style="6" customWidth="1"/>
    <col min="4" max="4" width="9.7109375" style="5" customWidth="1"/>
    <col min="5" max="5" width="16.7109375" style="5" customWidth="1"/>
    <col min="6" max="6" width="9.7109375" style="5" customWidth="1"/>
    <col min="7" max="7" width="16.7109375" style="5" customWidth="1"/>
    <col min="8" max="8" width="10" style="325" bestFit="1" customWidth="1"/>
    <col min="9" max="9" width="7.5703125" style="325" bestFit="1" customWidth="1"/>
    <col min="10" max="16384" width="9.140625" style="325"/>
  </cols>
  <sheetData>
    <row r="1" spans="1:7" s="325" customFormat="1" ht="14.1" customHeight="1" x14ac:dyDescent="0.2">
      <c r="A1" s="171"/>
      <c r="B1" s="172"/>
      <c r="C1" s="173"/>
      <c r="D1" s="172"/>
      <c r="E1" s="174"/>
      <c r="F1" s="172"/>
      <c r="G1" s="175"/>
    </row>
    <row r="2" spans="1:7" s="325" customFormat="1" ht="14.1" customHeight="1" x14ac:dyDescent="0.2">
      <c r="A2" s="210" t="s">
        <v>290</v>
      </c>
      <c r="B2" s="31"/>
      <c r="C2" s="176"/>
      <c r="D2" s="177"/>
      <c r="E2" s="208" t="s">
        <v>245</v>
      </c>
      <c r="F2" s="208" t="s">
        <v>292</v>
      </c>
      <c r="G2" s="208" t="s">
        <v>247</v>
      </c>
    </row>
    <row r="3" spans="1:7" s="325" customFormat="1" ht="14.1" customHeight="1" x14ac:dyDescent="0.2">
      <c r="A3" s="211"/>
      <c r="B3" s="32"/>
      <c r="C3" s="108"/>
      <c r="D3" s="178" t="s">
        <v>291</v>
      </c>
      <c r="E3" s="209"/>
      <c r="F3" s="209"/>
      <c r="G3" s="209"/>
    </row>
    <row r="4" spans="1:7" s="325" customFormat="1" ht="14.1" customHeight="1" thickBot="1" x14ac:dyDescent="0.25">
      <c r="A4" s="124" t="s">
        <v>238</v>
      </c>
      <c r="B4" s="33" t="s">
        <v>35</v>
      </c>
      <c r="C4" s="125" t="s">
        <v>0</v>
      </c>
      <c r="D4" s="86" t="s">
        <v>233</v>
      </c>
      <c r="E4" s="154" t="s">
        <v>3</v>
      </c>
      <c r="F4" s="69" t="s">
        <v>233</v>
      </c>
      <c r="G4" s="111" t="s">
        <v>3</v>
      </c>
    </row>
    <row r="5" spans="1:7" s="325" customFormat="1" ht="14.1" customHeight="1" thickTop="1" thickBot="1" x14ac:dyDescent="0.25">
      <c r="A5" s="139" t="s">
        <v>214</v>
      </c>
      <c r="B5" s="54">
        <v>27.5</v>
      </c>
      <c r="C5" s="67" t="s">
        <v>13</v>
      </c>
      <c r="D5" s="58"/>
      <c r="E5" s="99">
        <f>B5*D5</f>
        <v>0</v>
      </c>
      <c r="F5" s="58"/>
      <c r="G5" s="72">
        <f>B5*F5</f>
        <v>0</v>
      </c>
    </row>
    <row r="6" spans="1:7" s="325" customFormat="1" ht="14.1" customHeight="1" thickTop="1" thickBot="1" x14ac:dyDescent="0.25">
      <c r="A6" s="87" t="s">
        <v>85</v>
      </c>
      <c r="B6" s="55"/>
      <c r="C6" s="179"/>
      <c r="D6" s="90"/>
      <c r="E6" s="180"/>
      <c r="F6" s="181"/>
      <c r="G6" s="91"/>
    </row>
    <row r="7" spans="1:7" s="325" customFormat="1" ht="14.1" customHeight="1" thickTop="1" thickBot="1" x14ac:dyDescent="0.25">
      <c r="A7" s="182" t="s">
        <v>174</v>
      </c>
      <c r="B7" s="55">
        <v>94.5</v>
      </c>
      <c r="C7" s="61" t="s">
        <v>239</v>
      </c>
      <c r="D7" s="58"/>
      <c r="E7" s="73">
        <f t="shared" ref="E7:E68" si="0">B7*D7</f>
        <v>0</v>
      </c>
      <c r="F7" s="58"/>
      <c r="G7" s="71">
        <f t="shared" ref="G7:G69" si="1">B7*F7</f>
        <v>0</v>
      </c>
    </row>
    <row r="8" spans="1:7" s="325" customFormat="1" ht="14.1" customHeight="1" thickTop="1" thickBot="1" x14ac:dyDescent="0.25">
      <c r="A8" s="87" t="s">
        <v>86</v>
      </c>
      <c r="B8" s="55">
        <v>1732.5</v>
      </c>
      <c r="C8" s="61" t="s">
        <v>239</v>
      </c>
      <c r="D8" s="58"/>
      <c r="E8" s="73">
        <f t="shared" si="0"/>
        <v>0</v>
      </c>
      <c r="F8" s="58"/>
      <c r="G8" s="71">
        <f t="shared" si="1"/>
        <v>0</v>
      </c>
    </row>
    <row r="9" spans="1:7" s="325" customFormat="1" ht="14.1" customHeight="1" thickTop="1" thickBot="1" x14ac:dyDescent="0.25">
      <c r="A9" s="87" t="s">
        <v>87</v>
      </c>
      <c r="B9" s="55">
        <v>1942.5</v>
      </c>
      <c r="C9" s="61" t="s">
        <v>239</v>
      </c>
      <c r="D9" s="58"/>
      <c r="E9" s="73">
        <f t="shared" si="0"/>
        <v>0</v>
      </c>
      <c r="F9" s="58"/>
      <c r="G9" s="71">
        <f t="shared" si="1"/>
        <v>0</v>
      </c>
    </row>
    <row r="10" spans="1:7" s="325" customFormat="1" ht="14.1" customHeight="1" thickTop="1" thickBot="1" x14ac:dyDescent="0.25">
      <c r="A10" s="87" t="s">
        <v>256</v>
      </c>
      <c r="B10" s="55">
        <v>2677.5</v>
      </c>
      <c r="C10" s="61" t="s">
        <v>239</v>
      </c>
      <c r="D10" s="58"/>
      <c r="E10" s="73">
        <f t="shared" si="0"/>
        <v>0</v>
      </c>
      <c r="F10" s="58"/>
      <c r="G10" s="71">
        <f t="shared" si="1"/>
        <v>0</v>
      </c>
    </row>
    <row r="11" spans="1:7" s="325" customFormat="1" ht="14.1" customHeight="1" thickTop="1" thickBot="1" x14ac:dyDescent="0.25">
      <c r="A11" s="87" t="s">
        <v>88</v>
      </c>
      <c r="B11" s="55">
        <v>682.5</v>
      </c>
      <c r="C11" s="61" t="s">
        <v>89</v>
      </c>
      <c r="D11" s="58"/>
      <c r="E11" s="73">
        <f t="shared" si="0"/>
        <v>0</v>
      </c>
      <c r="F11" s="58"/>
      <c r="G11" s="71">
        <f t="shared" si="1"/>
        <v>0</v>
      </c>
    </row>
    <row r="12" spans="1:7" s="325" customFormat="1" ht="14.1" customHeight="1" thickTop="1" thickBot="1" x14ac:dyDescent="0.25">
      <c r="A12" s="87" t="s">
        <v>257</v>
      </c>
      <c r="B12" s="55">
        <v>2835</v>
      </c>
      <c r="C12" s="61" t="s">
        <v>239</v>
      </c>
      <c r="D12" s="58"/>
      <c r="E12" s="73">
        <f t="shared" si="0"/>
        <v>0</v>
      </c>
      <c r="F12" s="58"/>
      <c r="G12" s="71">
        <f t="shared" si="1"/>
        <v>0</v>
      </c>
    </row>
    <row r="13" spans="1:7" s="325" customFormat="1" ht="14.1" customHeight="1" thickTop="1" thickBot="1" x14ac:dyDescent="0.25">
      <c r="A13" s="87" t="s">
        <v>90</v>
      </c>
      <c r="B13" s="55">
        <v>630</v>
      </c>
      <c r="C13" s="61" t="s">
        <v>89</v>
      </c>
      <c r="D13" s="58"/>
      <c r="E13" s="73">
        <f t="shared" si="0"/>
        <v>0</v>
      </c>
      <c r="F13" s="58"/>
      <c r="G13" s="71">
        <f t="shared" si="1"/>
        <v>0</v>
      </c>
    </row>
    <row r="14" spans="1:7" s="325" customFormat="1" ht="14.1" customHeight="1" thickTop="1" thickBot="1" x14ac:dyDescent="0.25">
      <c r="A14" s="87" t="s">
        <v>258</v>
      </c>
      <c r="B14" s="55">
        <v>3045</v>
      </c>
      <c r="C14" s="61" t="s">
        <v>239</v>
      </c>
      <c r="D14" s="58"/>
      <c r="E14" s="73">
        <f t="shared" si="0"/>
        <v>0</v>
      </c>
      <c r="F14" s="58"/>
      <c r="G14" s="71">
        <f t="shared" si="1"/>
        <v>0</v>
      </c>
    </row>
    <row r="15" spans="1:7" s="325" customFormat="1" ht="14.1" customHeight="1" thickTop="1" thickBot="1" x14ac:dyDescent="0.25">
      <c r="A15" s="87" t="s">
        <v>90</v>
      </c>
      <c r="B15" s="55">
        <v>787.5</v>
      </c>
      <c r="C15" s="61" t="s">
        <v>89</v>
      </c>
      <c r="D15" s="58"/>
      <c r="E15" s="73">
        <f t="shared" si="0"/>
        <v>0</v>
      </c>
      <c r="F15" s="58"/>
      <c r="G15" s="71">
        <f t="shared" si="1"/>
        <v>0</v>
      </c>
    </row>
    <row r="16" spans="1:7" s="325" customFormat="1" ht="14.1" customHeight="1" thickTop="1" thickBot="1" x14ac:dyDescent="0.25">
      <c r="A16" s="87" t="s">
        <v>259</v>
      </c>
      <c r="B16" s="55">
        <v>4200</v>
      </c>
      <c r="C16" s="61" t="s">
        <v>239</v>
      </c>
      <c r="D16" s="58"/>
      <c r="E16" s="73">
        <f>B16*D16</f>
        <v>0</v>
      </c>
      <c r="F16" s="58"/>
      <c r="G16" s="71">
        <f t="shared" si="1"/>
        <v>0</v>
      </c>
    </row>
    <row r="17" spans="1:7" s="325" customFormat="1" ht="14.1" customHeight="1" thickTop="1" thickBot="1" x14ac:dyDescent="0.25">
      <c r="A17" s="87" t="s">
        <v>90</v>
      </c>
      <c r="B17" s="55">
        <v>945</v>
      </c>
      <c r="C17" s="61" t="s">
        <v>89</v>
      </c>
      <c r="D17" s="58"/>
      <c r="E17" s="73">
        <f t="shared" si="0"/>
        <v>0</v>
      </c>
      <c r="F17" s="58"/>
      <c r="G17" s="71">
        <f t="shared" si="1"/>
        <v>0</v>
      </c>
    </row>
    <row r="18" spans="1:7" s="325" customFormat="1" ht="14.1" customHeight="1" thickTop="1" thickBot="1" x14ac:dyDescent="0.25">
      <c r="A18" s="87" t="s">
        <v>91</v>
      </c>
      <c r="B18" s="55">
        <v>577.5</v>
      </c>
      <c r="C18" s="61" t="s">
        <v>239</v>
      </c>
      <c r="D18" s="58"/>
      <c r="E18" s="73">
        <f t="shared" si="0"/>
        <v>0</v>
      </c>
      <c r="F18" s="58"/>
      <c r="G18" s="71">
        <f t="shared" si="1"/>
        <v>0</v>
      </c>
    </row>
    <row r="19" spans="1:7" s="325" customFormat="1" ht="14.1" customHeight="1" thickTop="1" thickBot="1" x14ac:dyDescent="0.25">
      <c r="A19" s="87" t="s">
        <v>92</v>
      </c>
      <c r="B19" s="55">
        <v>210</v>
      </c>
      <c r="C19" s="61" t="s">
        <v>239</v>
      </c>
      <c r="D19" s="58"/>
      <c r="E19" s="73">
        <f t="shared" si="0"/>
        <v>0</v>
      </c>
      <c r="F19" s="58"/>
      <c r="G19" s="71">
        <f t="shared" si="1"/>
        <v>0</v>
      </c>
    </row>
    <row r="20" spans="1:7" s="325" customFormat="1" ht="14.1" customHeight="1" thickTop="1" thickBot="1" x14ac:dyDescent="0.25">
      <c r="A20" s="87" t="s">
        <v>93</v>
      </c>
      <c r="B20" s="55">
        <v>262.5</v>
      </c>
      <c r="C20" s="61" t="s">
        <v>239</v>
      </c>
      <c r="D20" s="58"/>
      <c r="E20" s="73">
        <f t="shared" si="0"/>
        <v>0</v>
      </c>
      <c r="F20" s="58"/>
      <c r="G20" s="71">
        <f t="shared" si="1"/>
        <v>0</v>
      </c>
    </row>
    <row r="21" spans="1:7" s="325" customFormat="1" ht="14.1" customHeight="1" thickTop="1" thickBot="1" x14ac:dyDescent="0.25">
      <c r="A21" s="87" t="s">
        <v>94</v>
      </c>
      <c r="B21" s="55">
        <v>315</v>
      </c>
      <c r="C21" s="61" t="s">
        <v>239</v>
      </c>
      <c r="D21" s="58"/>
      <c r="E21" s="73">
        <f t="shared" si="0"/>
        <v>0</v>
      </c>
      <c r="F21" s="58"/>
      <c r="G21" s="71">
        <f t="shared" si="1"/>
        <v>0</v>
      </c>
    </row>
    <row r="22" spans="1:7" s="325" customFormat="1" ht="14.1" customHeight="1" thickTop="1" thickBot="1" x14ac:dyDescent="0.25">
      <c r="A22" s="87" t="s">
        <v>164</v>
      </c>
      <c r="B22" s="55">
        <v>0</v>
      </c>
      <c r="C22" s="61" t="s">
        <v>166</v>
      </c>
      <c r="D22" s="58"/>
      <c r="E22" s="73">
        <f t="shared" si="0"/>
        <v>0</v>
      </c>
      <c r="F22" s="58"/>
      <c r="G22" s="71">
        <f t="shared" si="1"/>
        <v>0</v>
      </c>
    </row>
    <row r="23" spans="1:7" s="325" customFormat="1" ht="14.1" customHeight="1" thickTop="1" thickBot="1" x14ac:dyDescent="0.25">
      <c r="A23" s="87" t="s">
        <v>95</v>
      </c>
      <c r="B23" s="55">
        <v>12.75</v>
      </c>
      <c r="C23" s="61" t="s">
        <v>11</v>
      </c>
      <c r="D23" s="58"/>
      <c r="E23" s="73">
        <f t="shared" si="0"/>
        <v>0</v>
      </c>
      <c r="F23" s="58"/>
      <c r="G23" s="71">
        <f t="shared" si="1"/>
        <v>0</v>
      </c>
    </row>
    <row r="24" spans="1:7" s="325" customFormat="1" ht="14.1" customHeight="1" thickTop="1" thickBot="1" x14ac:dyDescent="0.25">
      <c r="A24" s="87" t="s">
        <v>96</v>
      </c>
      <c r="B24" s="55">
        <v>18</v>
      </c>
      <c r="C24" s="61" t="s">
        <v>11</v>
      </c>
      <c r="D24" s="58"/>
      <c r="E24" s="73">
        <f t="shared" si="0"/>
        <v>0</v>
      </c>
      <c r="F24" s="58"/>
      <c r="G24" s="71">
        <f t="shared" si="1"/>
        <v>0</v>
      </c>
    </row>
    <row r="25" spans="1:7" s="325" customFormat="1" ht="14.1" customHeight="1" thickTop="1" thickBot="1" x14ac:dyDescent="0.25">
      <c r="A25" s="87" t="s">
        <v>97</v>
      </c>
      <c r="B25" s="55">
        <v>20</v>
      </c>
      <c r="C25" s="61" t="s">
        <v>11</v>
      </c>
      <c r="D25" s="58"/>
      <c r="E25" s="73">
        <f t="shared" si="0"/>
        <v>0</v>
      </c>
      <c r="F25" s="58"/>
      <c r="G25" s="71">
        <f t="shared" si="1"/>
        <v>0</v>
      </c>
    </row>
    <row r="26" spans="1:7" s="325" customFormat="1" ht="14.1" customHeight="1" thickTop="1" thickBot="1" x14ac:dyDescent="0.25">
      <c r="A26" s="87" t="s">
        <v>98</v>
      </c>
      <c r="B26" s="55">
        <v>31.5</v>
      </c>
      <c r="C26" s="61" t="s">
        <v>11</v>
      </c>
      <c r="D26" s="58"/>
      <c r="E26" s="73">
        <f t="shared" si="0"/>
        <v>0</v>
      </c>
      <c r="F26" s="58"/>
      <c r="G26" s="71">
        <f t="shared" si="1"/>
        <v>0</v>
      </c>
    </row>
    <row r="27" spans="1:7" s="325" customFormat="1" ht="14.1" customHeight="1" thickTop="1" thickBot="1" x14ac:dyDescent="0.25">
      <c r="A27" s="87" t="s">
        <v>99</v>
      </c>
      <c r="B27" s="55">
        <v>24.25</v>
      </c>
      <c r="C27" s="61" t="s">
        <v>11</v>
      </c>
      <c r="D27" s="58"/>
      <c r="E27" s="73">
        <f t="shared" si="0"/>
        <v>0</v>
      </c>
      <c r="F27" s="58"/>
      <c r="G27" s="71">
        <f t="shared" si="1"/>
        <v>0</v>
      </c>
    </row>
    <row r="28" spans="1:7" s="325" customFormat="1" ht="14.25" customHeight="1" thickTop="1" thickBot="1" x14ac:dyDescent="0.25">
      <c r="A28" s="87" t="s">
        <v>100</v>
      </c>
      <c r="B28" s="55">
        <v>36.75</v>
      </c>
      <c r="C28" s="61" t="s">
        <v>11</v>
      </c>
      <c r="D28" s="58"/>
      <c r="E28" s="73">
        <f t="shared" si="0"/>
        <v>0</v>
      </c>
      <c r="F28" s="58"/>
      <c r="G28" s="71">
        <f t="shared" si="1"/>
        <v>0</v>
      </c>
    </row>
    <row r="29" spans="1:7" s="325" customFormat="1" ht="14.1" customHeight="1" thickTop="1" thickBot="1" x14ac:dyDescent="0.25">
      <c r="A29" s="87" t="s">
        <v>101</v>
      </c>
      <c r="B29" s="55">
        <v>44.25</v>
      </c>
      <c r="C29" s="61" t="s">
        <v>11</v>
      </c>
      <c r="D29" s="58"/>
      <c r="E29" s="73">
        <f t="shared" si="0"/>
        <v>0</v>
      </c>
      <c r="F29" s="58"/>
      <c r="G29" s="71">
        <f t="shared" si="1"/>
        <v>0</v>
      </c>
    </row>
    <row r="30" spans="1:7" s="325" customFormat="1" ht="14.1" customHeight="1" thickTop="1" thickBot="1" x14ac:dyDescent="0.25">
      <c r="A30" s="87" t="s">
        <v>102</v>
      </c>
      <c r="B30" s="55">
        <v>49.5</v>
      </c>
      <c r="C30" s="61" t="s">
        <v>11</v>
      </c>
      <c r="D30" s="58"/>
      <c r="E30" s="73">
        <f t="shared" si="0"/>
        <v>0</v>
      </c>
      <c r="F30" s="58"/>
      <c r="G30" s="71">
        <f t="shared" si="1"/>
        <v>0</v>
      </c>
    </row>
    <row r="31" spans="1:7" s="325" customFormat="1" ht="14.1" customHeight="1" thickTop="1" thickBot="1" x14ac:dyDescent="0.25">
      <c r="A31" s="87" t="s">
        <v>103</v>
      </c>
      <c r="B31" s="55">
        <v>72.5</v>
      </c>
      <c r="C31" s="61" t="s">
        <v>11</v>
      </c>
      <c r="D31" s="58"/>
      <c r="E31" s="73">
        <f t="shared" si="0"/>
        <v>0</v>
      </c>
      <c r="F31" s="58"/>
      <c r="G31" s="71">
        <f t="shared" si="1"/>
        <v>0</v>
      </c>
    </row>
    <row r="32" spans="1:7" s="325" customFormat="1" ht="14.1" customHeight="1" thickTop="1" thickBot="1" x14ac:dyDescent="0.25">
      <c r="A32" s="87" t="s">
        <v>104</v>
      </c>
      <c r="B32" s="55">
        <v>105</v>
      </c>
      <c r="C32" s="61" t="s">
        <v>11</v>
      </c>
      <c r="D32" s="58"/>
      <c r="E32" s="73">
        <f t="shared" si="0"/>
        <v>0</v>
      </c>
      <c r="F32" s="58"/>
      <c r="G32" s="71">
        <f t="shared" si="1"/>
        <v>0</v>
      </c>
    </row>
    <row r="33" spans="1:7" s="325" customFormat="1" ht="14.1" customHeight="1" thickTop="1" thickBot="1" x14ac:dyDescent="0.25">
      <c r="A33" s="87" t="s">
        <v>105</v>
      </c>
      <c r="B33" s="55">
        <v>157.5</v>
      </c>
      <c r="C33" s="61" t="s">
        <v>11</v>
      </c>
      <c r="D33" s="58"/>
      <c r="E33" s="73">
        <f t="shared" si="0"/>
        <v>0</v>
      </c>
      <c r="F33" s="58"/>
      <c r="G33" s="71">
        <f t="shared" si="1"/>
        <v>0</v>
      </c>
    </row>
    <row r="34" spans="1:7" s="325" customFormat="1" ht="14.1" customHeight="1" thickTop="1" thickBot="1" x14ac:dyDescent="0.25">
      <c r="A34" s="87" t="s">
        <v>106</v>
      </c>
      <c r="B34" s="55">
        <v>203.75</v>
      </c>
      <c r="C34" s="61" t="s">
        <v>11</v>
      </c>
      <c r="D34" s="58"/>
      <c r="E34" s="73">
        <f t="shared" si="0"/>
        <v>0</v>
      </c>
      <c r="F34" s="58"/>
      <c r="G34" s="71">
        <f t="shared" si="1"/>
        <v>0</v>
      </c>
    </row>
    <row r="35" spans="1:7" s="325" customFormat="1" ht="14.1" customHeight="1" thickTop="1" thickBot="1" x14ac:dyDescent="0.25">
      <c r="A35" s="87" t="s">
        <v>107</v>
      </c>
      <c r="B35" s="55">
        <v>325.5</v>
      </c>
      <c r="C35" s="61" t="s">
        <v>11</v>
      </c>
      <c r="D35" s="58"/>
      <c r="E35" s="73">
        <f t="shared" si="0"/>
        <v>0</v>
      </c>
      <c r="F35" s="58"/>
      <c r="G35" s="71">
        <f t="shared" si="1"/>
        <v>0</v>
      </c>
    </row>
    <row r="36" spans="1:7" s="325" customFormat="1" ht="14.1" customHeight="1" thickTop="1" thickBot="1" x14ac:dyDescent="0.25">
      <c r="A36" s="183" t="s">
        <v>108</v>
      </c>
      <c r="B36" s="56">
        <v>420</v>
      </c>
      <c r="C36" s="65" t="s">
        <v>11</v>
      </c>
      <c r="D36" s="58"/>
      <c r="E36" s="73">
        <f t="shared" si="0"/>
        <v>0</v>
      </c>
      <c r="F36" s="58"/>
      <c r="G36" s="71">
        <f t="shared" si="1"/>
        <v>0</v>
      </c>
    </row>
    <row r="37" spans="1:7" s="325" customFormat="1" ht="14.1" customHeight="1" thickTop="1" thickBot="1" x14ac:dyDescent="0.25">
      <c r="A37" s="87" t="s">
        <v>109</v>
      </c>
      <c r="B37" s="77">
        <v>38</v>
      </c>
      <c r="C37" s="61" t="s">
        <v>11</v>
      </c>
      <c r="D37" s="58"/>
      <c r="E37" s="73">
        <f t="shared" si="0"/>
        <v>0</v>
      </c>
      <c r="F37" s="58"/>
      <c r="G37" s="71">
        <f t="shared" si="1"/>
        <v>0</v>
      </c>
    </row>
    <row r="38" spans="1:7" s="325" customFormat="1" ht="14.1" customHeight="1" thickTop="1" thickBot="1" x14ac:dyDescent="0.25">
      <c r="A38" s="139" t="s">
        <v>110</v>
      </c>
      <c r="B38" s="54">
        <v>45.25</v>
      </c>
      <c r="C38" s="67" t="s">
        <v>11</v>
      </c>
      <c r="D38" s="58"/>
      <c r="E38" s="99">
        <f t="shared" si="0"/>
        <v>0</v>
      </c>
      <c r="F38" s="58"/>
      <c r="G38" s="71">
        <f t="shared" si="1"/>
        <v>0</v>
      </c>
    </row>
    <row r="39" spans="1:7" s="325" customFormat="1" ht="14.1" customHeight="1" thickTop="1" thickBot="1" x14ac:dyDescent="0.25">
      <c r="A39" s="139" t="s">
        <v>111</v>
      </c>
      <c r="B39" s="54">
        <v>54.75</v>
      </c>
      <c r="C39" s="67" t="s">
        <v>11</v>
      </c>
      <c r="D39" s="58"/>
      <c r="E39" s="73">
        <f t="shared" si="0"/>
        <v>0</v>
      </c>
      <c r="F39" s="58"/>
      <c r="G39" s="71">
        <f t="shared" si="1"/>
        <v>0</v>
      </c>
    </row>
    <row r="40" spans="1:7" s="325" customFormat="1" ht="14.1" customHeight="1" thickTop="1" thickBot="1" x14ac:dyDescent="0.25">
      <c r="A40" s="87" t="s">
        <v>112</v>
      </c>
      <c r="B40" s="55">
        <v>57.75</v>
      </c>
      <c r="C40" s="61" t="s">
        <v>11</v>
      </c>
      <c r="D40" s="58"/>
      <c r="E40" s="73">
        <f t="shared" si="0"/>
        <v>0</v>
      </c>
      <c r="F40" s="58"/>
      <c r="G40" s="71">
        <f t="shared" si="1"/>
        <v>0</v>
      </c>
    </row>
    <row r="41" spans="1:7" s="325" customFormat="1" ht="14.1" customHeight="1" thickTop="1" thickBot="1" x14ac:dyDescent="0.25">
      <c r="A41" s="87" t="s">
        <v>113</v>
      </c>
      <c r="B41" s="55">
        <v>89.25</v>
      </c>
      <c r="C41" s="61" t="s">
        <v>11</v>
      </c>
      <c r="D41" s="58"/>
      <c r="E41" s="73">
        <f t="shared" si="0"/>
        <v>0</v>
      </c>
      <c r="F41" s="58"/>
      <c r="G41" s="71">
        <f t="shared" si="1"/>
        <v>0</v>
      </c>
    </row>
    <row r="42" spans="1:7" s="325" customFormat="1" ht="14.1" customHeight="1" thickTop="1" thickBot="1" x14ac:dyDescent="0.25">
      <c r="A42" s="87" t="s">
        <v>114</v>
      </c>
      <c r="B42" s="55">
        <v>143</v>
      </c>
      <c r="C42" s="61" t="s">
        <v>11</v>
      </c>
      <c r="D42" s="58"/>
      <c r="E42" s="73">
        <f t="shared" si="0"/>
        <v>0</v>
      </c>
      <c r="F42" s="58"/>
      <c r="G42" s="71">
        <f t="shared" si="1"/>
        <v>0</v>
      </c>
    </row>
    <row r="43" spans="1:7" s="325" customFormat="1" ht="14.1" customHeight="1" thickTop="1" thickBot="1" x14ac:dyDescent="0.25">
      <c r="A43" s="87" t="s">
        <v>115</v>
      </c>
      <c r="B43" s="55">
        <v>173.25</v>
      </c>
      <c r="C43" s="61" t="s">
        <v>11</v>
      </c>
      <c r="D43" s="58"/>
      <c r="E43" s="73">
        <f t="shared" si="0"/>
        <v>0</v>
      </c>
      <c r="F43" s="58"/>
      <c r="G43" s="71">
        <f t="shared" si="1"/>
        <v>0</v>
      </c>
    </row>
    <row r="44" spans="1:7" s="325" customFormat="1" ht="14.1" customHeight="1" thickTop="1" thickBot="1" x14ac:dyDescent="0.25">
      <c r="A44" s="87" t="s">
        <v>116</v>
      </c>
      <c r="B44" s="55">
        <v>206</v>
      </c>
      <c r="C44" s="61" t="s">
        <v>11</v>
      </c>
      <c r="D44" s="58"/>
      <c r="E44" s="73">
        <f t="shared" si="0"/>
        <v>0</v>
      </c>
      <c r="F44" s="58"/>
      <c r="G44" s="71">
        <f t="shared" si="1"/>
        <v>0</v>
      </c>
    </row>
    <row r="45" spans="1:7" s="325" customFormat="1" ht="14.1" customHeight="1" thickTop="1" thickBot="1" x14ac:dyDescent="0.25">
      <c r="A45" s="87" t="s">
        <v>117</v>
      </c>
      <c r="B45" s="55">
        <v>220.5</v>
      </c>
      <c r="C45" s="61" t="s">
        <v>11</v>
      </c>
      <c r="D45" s="58"/>
      <c r="E45" s="73">
        <f t="shared" si="0"/>
        <v>0</v>
      </c>
      <c r="F45" s="58"/>
      <c r="G45" s="71">
        <f t="shared" si="1"/>
        <v>0</v>
      </c>
    </row>
    <row r="46" spans="1:7" s="325" customFormat="1" ht="14.1" customHeight="1" thickTop="1" thickBot="1" x14ac:dyDescent="0.25">
      <c r="A46" s="87" t="s">
        <v>118</v>
      </c>
      <c r="B46" s="55">
        <v>17</v>
      </c>
      <c r="C46" s="61" t="s">
        <v>11</v>
      </c>
      <c r="D46" s="58"/>
      <c r="E46" s="73">
        <f t="shared" si="0"/>
        <v>0</v>
      </c>
      <c r="F46" s="58"/>
      <c r="G46" s="71">
        <f t="shared" si="1"/>
        <v>0</v>
      </c>
    </row>
    <row r="47" spans="1:7" s="325" customFormat="1" ht="14.1" customHeight="1" thickTop="1" thickBot="1" x14ac:dyDescent="0.25">
      <c r="A47" s="87" t="s">
        <v>119</v>
      </c>
      <c r="B47" s="55">
        <v>23.25</v>
      </c>
      <c r="C47" s="61" t="s">
        <v>11</v>
      </c>
      <c r="D47" s="58"/>
      <c r="E47" s="73">
        <f t="shared" si="0"/>
        <v>0</v>
      </c>
      <c r="F47" s="58"/>
      <c r="G47" s="71">
        <f t="shared" si="1"/>
        <v>0</v>
      </c>
    </row>
    <row r="48" spans="1:7" s="325" customFormat="1" ht="14.1" customHeight="1" thickTop="1" thickBot="1" x14ac:dyDescent="0.25">
      <c r="A48" s="87" t="s">
        <v>120</v>
      </c>
      <c r="B48" s="55">
        <v>29.5</v>
      </c>
      <c r="C48" s="61" t="s">
        <v>11</v>
      </c>
      <c r="D48" s="58"/>
      <c r="E48" s="73">
        <f t="shared" si="0"/>
        <v>0</v>
      </c>
      <c r="F48" s="58"/>
      <c r="G48" s="71">
        <f t="shared" si="1"/>
        <v>0</v>
      </c>
    </row>
    <row r="49" spans="1:7" s="325" customFormat="1" ht="14.1" customHeight="1" thickTop="1" thickBot="1" x14ac:dyDescent="0.25">
      <c r="A49" s="87" t="s">
        <v>121</v>
      </c>
      <c r="B49" s="55">
        <v>35.75</v>
      </c>
      <c r="C49" s="61" t="s">
        <v>11</v>
      </c>
      <c r="D49" s="58"/>
      <c r="E49" s="73">
        <f t="shared" si="0"/>
        <v>0</v>
      </c>
      <c r="F49" s="58"/>
      <c r="G49" s="71">
        <f t="shared" si="1"/>
        <v>0</v>
      </c>
    </row>
    <row r="50" spans="1:7" s="325" customFormat="1" ht="14.1" customHeight="1" thickTop="1" thickBot="1" x14ac:dyDescent="0.25">
      <c r="A50" s="87" t="s">
        <v>122</v>
      </c>
      <c r="B50" s="55">
        <v>50</v>
      </c>
      <c r="C50" s="61" t="s">
        <v>11</v>
      </c>
      <c r="D50" s="58"/>
      <c r="E50" s="73">
        <f t="shared" si="0"/>
        <v>0</v>
      </c>
      <c r="F50" s="58"/>
      <c r="G50" s="71">
        <f t="shared" si="1"/>
        <v>0</v>
      </c>
    </row>
    <row r="51" spans="1:7" s="325" customFormat="1" ht="14.1" customHeight="1" thickTop="1" thickBot="1" x14ac:dyDescent="0.25">
      <c r="A51" s="87" t="s">
        <v>123</v>
      </c>
      <c r="B51" s="55">
        <v>51.5</v>
      </c>
      <c r="C51" s="61" t="s">
        <v>11</v>
      </c>
      <c r="D51" s="58"/>
      <c r="E51" s="73">
        <f t="shared" si="0"/>
        <v>0</v>
      </c>
      <c r="F51" s="58"/>
      <c r="G51" s="71">
        <f t="shared" si="1"/>
        <v>0</v>
      </c>
    </row>
    <row r="52" spans="1:7" s="325" customFormat="1" ht="14.1" customHeight="1" thickTop="1" thickBot="1" x14ac:dyDescent="0.25">
      <c r="A52" s="87" t="s">
        <v>124</v>
      </c>
      <c r="B52" s="55">
        <v>65.25</v>
      </c>
      <c r="C52" s="61" t="s">
        <v>11</v>
      </c>
      <c r="D52" s="58"/>
      <c r="E52" s="73">
        <f t="shared" si="0"/>
        <v>0</v>
      </c>
      <c r="F52" s="58"/>
      <c r="G52" s="71">
        <f t="shared" si="1"/>
        <v>0</v>
      </c>
    </row>
    <row r="53" spans="1:7" s="325" customFormat="1" ht="14.1" customHeight="1" thickTop="1" thickBot="1" x14ac:dyDescent="0.25">
      <c r="A53" s="87" t="s">
        <v>125</v>
      </c>
      <c r="B53" s="55">
        <v>72.5</v>
      </c>
      <c r="C53" s="61" t="s">
        <v>11</v>
      </c>
      <c r="D53" s="58"/>
      <c r="E53" s="73">
        <f t="shared" si="0"/>
        <v>0</v>
      </c>
      <c r="F53" s="58"/>
      <c r="G53" s="71">
        <f t="shared" si="1"/>
        <v>0</v>
      </c>
    </row>
    <row r="54" spans="1:7" s="325" customFormat="1" ht="14.1" customHeight="1" thickTop="1" thickBot="1" x14ac:dyDescent="0.25">
      <c r="A54" s="87" t="s">
        <v>126</v>
      </c>
      <c r="B54" s="55">
        <v>12.75</v>
      </c>
      <c r="C54" s="61" t="s">
        <v>5</v>
      </c>
      <c r="D54" s="58"/>
      <c r="E54" s="73">
        <f t="shared" si="0"/>
        <v>0</v>
      </c>
      <c r="F54" s="58"/>
      <c r="G54" s="71">
        <f t="shared" si="1"/>
        <v>0</v>
      </c>
    </row>
    <row r="55" spans="1:7" s="325" customFormat="1" ht="14.1" customHeight="1" thickTop="1" thickBot="1" x14ac:dyDescent="0.25">
      <c r="A55" s="87" t="s">
        <v>127</v>
      </c>
      <c r="B55" s="55">
        <v>42</v>
      </c>
      <c r="C55" s="61" t="s">
        <v>11</v>
      </c>
      <c r="D55" s="58"/>
      <c r="E55" s="73">
        <f t="shared" si="0"/>
        <v>0</v>
      </c>
      <c r="F55" s="58"/>
      <c r="G55" s="71">
        <f t="shared" si="1"/>
        <v>0</v>
      </c>
    </row>
    <row r="56" spans="1:7" s="325" customFormat="1" ht="14.1" customHeight="1" thickTop="1" thickBot="1" x14ac:dyDescent="0.25">
      <c r="A56" s="87" t="s">
        <v>128</v>
      </c>
      <c r="B56" s="55">
        <v>41</v>
      </c>
      <c r="C56" s="61" t="s">
        <v>11</v>
      </c>
      <c r="D56" s="58"/>
      <c r="E56" s="73">
        <f t="shared" si="0"/>
        <v>0</v>
      </c>
      <c r="F56" s="58"/>
      <c r="G56" s="71">
        <f t="shared" si="1"/>
        <v>0</v>
      </c>
    </row>
    <row r="57" spans="1:7" s="325" customFormat="1" ht="14.1" customHeight="1" thickTop="1" thickBot="1" x14ac:dyDescent="0.25">
      <c r="A57" s="87" t="s">
        <v>129</v>
      </c>
      <c r="B57" s="55">
        <v>5.25</v>
      </c>
      <c r="C57" s="61" t="s">
        <v>13</v>
      </c>
      <c r="D57" s="58"/>
      <c r="E57" s="73">
        <f t="shared" si="0"/>
        <v>0</v>
      </c>
      <c r="F57" s="58"/>
      <c r="G57" s="71">
        <f t="shared" si="1"/>
        <v>0</v>
      </c>
    </row>
    <row r="58" spans="1:7" s="325" customFormat="1" ht="14.1" customHeight="1" thickTop="1" thickBot="1" x14ac:dyDescent="0.25">
      <c r="A58" s="139" t="s">
        <v>130</v>
      </c>
      <c r="B58" s="184">
        <v>131.25</v>
      </c>
      <c r="C58" s="185" t="s">
        <v>32</v>
      </c>
      <c r="D58" s="58"/>
      <c r="E58" s="99">
        <f t="shared" si="0"/>
        <v>0</v>
      </c>
      <c r="F58" s="58"/>
      <c r="G58" s="71">
        <f t="shared" si="1"/>
        <v>0</v>
      </c>
    </row>
    <row r="59" spans="1:7" s="325" customFormat="1" ht="14.1" customHeight="1" thickTop="1" thickBot="1" x14ac:dyDescent="0.25">
      <c r="A59" s="87" t="s">
        <v>131</v>
      </c>
      <c r="B59" s="55">
        <v>2126.25</v>
      </c>
      <c r="C59" s="61" t="s">
        <v>239</v>
      </c>
      <c r="D59" s="58"/>
      <c r="E59" s="73">
        <f t="shared" si="0"/>
        <v>0</v>
      </c>
      <c r="F59" s="58"/>
      <c r="G59" s="71">
        <f t="shared" si="1"/>
        <v>0</v>
      </c>
    </row>
    <row r="60" spans="1:7" s="325" customFormat="1" ht="14.1" customHeight="1" thickTop="1" thickBot="1" x14ac:dyDescent="0.25">
      <c r="A60" s="87" t="s">
        <v>162</v>
      </c>
      <c r="B60" s="55">
        <v>168</v>
      </c>
      <c r="C60" s="61" t="s">
        <v>11</v>
      </c>
      <c r="D60" s="58"/>
      <c r="E60" s="73">
        <f t="shared" si="0"/>
        <v>0</v>
      </c>
      <c r="F60" s="58"/>
      <c r="G60" s="71">
        <f t="shared" si="1"/>
        <v>0</v>
      </c>
    </row>
    <row r="61" spans="1:7" s="325" customFormat="1" ht="14.1" customHeight="1" thickTop="1" thickBot="1" x14ac:dyDescent="0.25">
      <c r="A61" s="87" t="s">
        <v>163</v>
      </c>
      <c r="B61" s="55">
        <v>94.5</v>
      </c>
      <c r="C61" s="61" t="s">
        <v>11</v>
      </c>
      <c r="D61" s="58"/>
      <c r="E61" s="73">
        <f t="shared" si="0"/>
        <v>0</v>
      </c>
      <c r="F61" s="58"/>
      <c r="G61" s="71">
        <f t="shared" si="1"/>
        <v>0</v>
      </c>
    </row>
    <row r="62" spans="1:7" s="325" customFormat="1" ht="14.1" customHeight="1" thickTop="1" thickBot="1" x14ac:dyDescent="0.25">
      <c r="A62" s="87" t="s">
        <v>132</v>
      </c>
      <c r="B62" s="55">
        <v>19</v>
      </c>
      <c r="C62" s="61" t="s">
        <v>13</v>
      </c>
      <c r="D62" s="58"/>
      <c r="E62" s="73">
        <f t="shared" si="0"/>
        <v>0</v>
      </c>
      <c r="F62" s="58"/>
      <c r="G62" s="71">
        <f t="shared" si="1"/>
        <v>0</v>
      </c>
    </row>
    <row r="63" spans="1:7" s="325" customFormat="1" ht="14.1" customHeight="1" thickTop="1" thickBot="1" x14ac:dyDescent="0.25">
      <c r="A63" s="87" t="s">
        <v>133</v>
      </c>
      <c r="B63" s="55">
        <v>1575</v>
      </c>
      <c r="C63" s="61" t="s">
        <v>239</v>
      </c>
      <c r="D63" s="58"/>
      <c r="E63" s="73">
        <f t="shared" si="0"/>
        <v>0</v>
      </c>
      <c r="F63" s="58"/>
      <c r="G63" s="71">
        <f t="shared" si="1"/>
        <v>0</v>
      </c>
    </row>
    <row r="64" spans="1:7" s="325" customFormat="1" ht="14.1" customHeight="1" thickTop="1" thickBot="1" x14ac:dyDescent="0.25">
      <c r="A64" s="87" t="s">
        <v>134</v>
      </c>
      <c r="B64" s="55">
        <v>1627</v>
      </c>
      <c r="C64" s="61" t="s">
        <v>239</v>
      </c>
      <c r="D64" s="58"/>
      <c r="E64" s="73">
        <f t="shared" si="0"/>
        <v>0</v>
      </c>
      <c r="F64" s="58"/>
      <c r="G64" s="71">
        <f t="shared" si="1"/>
        <v>0</v>
      </c>
    </row>
    <row r="65" spans="1:7" s="325" customFormat="1" ht="14.1" customHeight="1" thickTop="1" thickBot="1" x14ac:dyDescent="0.25">
      <c r="A65" s="87" t="s">
        <v>135</v>
      </c>
      <c r="B65" s="55">
        <v>1764</v>
      </c>
      <c r="C65" s="61" t="s">
        <v>239</v>
      </c>
      <c r="D65" s="58"/>
      <c r="E65" s="73">
        <f t="shared" si="0"/>
        <v>0</v>
      </c>
      <c r="F65" s="58"/>
      <c r="G65" s="71">
        <f t="shared" si="1"/>
        <v>0</v>
      </c>
    </row>
    <row r="66" spans="1:7" s="325" customFormat="1" ht="14.1" customHeight="1" thickTop="1" thickBot="1" x14ac:dyDescent="0.25">
      <c r="A66" s="87" t="s">
        <v>136</v>
      </c>
      <c r="B66" s="55">
        <v>54.75</v>
      </c>
      <c r="C66" s="61" t="s">
        <v>5</v>
      </c>
      <c r="D66" s="58"/>
      <c r="E66" s="73">
        <f t="shared" si="0"/>
        <v>0</v>
      </c>
      <c r="F66" s="58"/>
      <c r="G66" s="71">
        <f t="shared" si="1"/>
        <v>0</v>
      </c>
    </row>
    <row r="67" spans="1:7" s="325" customFormat="1" ht="13.5" customHeight="1" thickTop="1" thickBot="1" x14ac:dyDescent="0.25">
      <c r="A67" s="87" t="s">
        <v>260</v>
      </c>
      <c r="B67" s="55">
        <v>1344</v>
      </c>
      <c r="C67" s="61" t="s">
        <v>239</v>
      </c>
      <c r="D67" s="58"/>
      <c r="E67" s="73">
        <f t="shared" si="0"/>
        <v>0</v>
      </c>
      <c r="F67" s="58"/>
      <c r="G67" s="71">
        <f t="shared" si="1"/>
        <v>0</v>
      </c>
    </row>
    <row r="68" spans="1:7" s="325" customFormat="1" ht="13.5" customHeight="1" thickTop="1" thickBot="1" x14ac:dyDescent="0.25">
      <c r="A68" s="87" t="s">
        <v>175</v>
      </c>
      <c r="B68" s="55">
        <v>157.5</v>
      </c>
      <c r="C68" s="61" t="s">
        <v>239</v>
      </c>
      <c r="D68" s="58"/>
      <c r="E68" s="73">
        <f t="shared" si="0"/>
        <v>0</v>
      </c>
      <c r="F68" s="58"/>
      <c r="G68" s="71">
        <f t="shared" si="1"/>
        <v>0</v>
      </c>
    </row>
    <row r="69" spans="1:7" s="325" customFormat="1" ht="14.1" customHeight="1" thickTop="1" thickBot="1" x14ac:dyDescent="0.25">
      <c r="A69" s="87" t="s">
        <v>137</v>
      </c>
      <c r="B69" s="55">
        <v>336</v>
      </c>
      <c r="C69" s="61" t="s">
        <v>239</v>
      </c>
      <c r="D69" s="58"/>
      <c r="E69" s="73">
        <f t="shared" ref="E69:E72" si="2">B69*D69</f>
        <v>0</v>
      </c>
      <c r="F69" s="58"/>
      <c r="G69" s="71">
        <f t="shared" si="1"/>
        <v>0</v>
      </c>
    </row>
    <row r="70" spans="1:7" s="325" customFormat="1" ht="14.1" customHeight="1" thickTop="1" thickBot="1" x14ac:dyDescent="0.25">
      <c r="A70" s="139" t="s">
        <v>138</v>
      </c>
      <c r="B70" s="54">
        <v>341.25</v>
      </c>
      <c r="C70" s="67" t="s">
        <v>239</v>
      </c>
      <c r="D70" s="58"/>
      <c r="E70" s="73">
        <f t="shared" si="2"/>
        <v>0</v>
      </c>
      <c r="F70" s="58"/>
      <c r="G70" s="71">
        <f t="shared" ref="G70:G72" si="3">B70*F70</f>
        <v>0</v>
      </c>
    </row>
    <row r="71" spans="1:7" s="325" customFormat="1" ht="14.1" customHeight="1" thickTop="1" thickBot="1" x14ac:dyDescent="0.25">
      <c r="A71" s="87" t="s">
        <v>139</v>
      </c>
      <c r="B71" s="55">
        <v>367.5</v>
      </c>
      <c r="C71" s="61" t="s">
        <v>239</v>
      </c>
      <c r="D71" s="58"/>
      <c r="E71" s="73">
        <f>B71*D71</f>
        <v>0</v>
      </c>
      <c r="F71" s="58"/>
      <c r="G71" s="71">
        <f t="shared" si="3"/>
        <v>0</v>
      </c>
    </row>
    <row r="72" spans="1:7" s="325" customFormat="1" ht="14.1" customHeight="1" thickTop="1" thickBot="1" x14ac:dyDescent="0.25">
      <c r="A72" s="87" t="s">
        <v>140</v>
      </c>
      <c r="B72" s="55">
        <v>393.75</v>
      </c>
      <c r="C72" s="61" t="s">
        <v>239</v>
      </c>
      <c r="D72" s="58"/>
      <c r="E72" s="73">
        <f t="shared" si="2"/>
        <v>0</v>
      </c>
      <c r="F72" s="58"/>
      <c r="G72" s="71">
        <f t="shared" si="3"/>
        <v>0</v>
      </c>
    </row>
    <row r="73" spans="1:7" s="325" customFormat="1" ht="14.1" customHeight="1" thickTop="1" thickBot="1" x14ac:dyDescent="0.25">
      <c r="A73" s="88" t="s">
        <v>154</v>
      </c>
      <c r="B73" s="89"/>
      <c r="C73" s="70"/>
      <c r="D73" s="90"/>
      <c r="E73" s="140"/>
      <c r="F73" s="186"/>
      <c r="G73" s="187"/>
    </row>
    <row r="74" spans="1:7" s="325" customFormat="1" ht="14.1" customHeight="1" thickTop="1" thickBot="1" x14ac:dyDescent="0.25">
      <c r="A74" s="58"/>
      <c r="B74" s="98">
        <v>0</v>
      </c>
      <c r="C74" s="78"/>
      <c r="D74" s="58"/>
      <c r="E74" s="92">
        <f t="shared" ref="E74:E75" si="4">B74*D74</f>
        <v>0</v>
      </c>
      <c r="F74" s="58"/>
      <c r="G74" s="71">
        <f t="shared" ref="G74:G75" si="5">B74*F74</f>
        <v>0</v>
      </c>
    </row>
    <row r="75" spans="1:7" s="325" customFormat="1" ht="14.1" customHeight="1" thickTop="1" thickBot="1" x14ac:dyDescent="0.25">
      <c r="A75" s="58"/>
      <c r="B75" s="98">
        <v>0</v>
      </c>
      <c r="C75" s="78"/>
      <c r="D75" s="58"/>
      <c r="E75" s="92">
        <f t="shared" si="4"/>
        <v>0</v>
      </c>
      <c r="F75" s="58"/>
      <c r="G75" s="71">
        <f t="shared" si="5"/>
        <v>0</v>
      </c>
    </row>
    <row r="76" spans="1:7" s="325" customFormat="1" ht="14.1" customHeight="1" thickTop="1" thickBot="1" x14ac:dyDescent="0.25">
      <c r="A76" s="58"/>
      <c r="B76" s="98">
        <v>0</v>
      </c>
      <c r="C76" s="78"/>
      <c r="D76" s="58"/>
      <c r="E76" s="195">
        <f>B76*D76</f>
        <v>0</v>
      </c>
      <c r="F76" s="58"/>
      <c r="G76" s="71">
        <f>B76*F76</f>
        <v>0</v>
      </c>
    </row>
    <row r="77" spans="1:7" s="325" customFormat="1" ht="14.1" customHeight="1" thickTop="1" x14ac:dyDescent="0.2">
      <c r="A77" s="1"/>
      <c r="B77" s="23"/>
      <c r="C77" s="93"/>
      <c r="D77" s="1"/>
      <c r="E77" s="194"/>
      <c r="F77" s="196"/>
      <c r="G77" s="197"/>
    </row>
    <row r="78" spans="1:7" s="325" customFormat="1" ht="14.1" customHeight="1" x14ac:dyDescent="0.2">
      <c r="A78" s="9"/>
      <c r="B78" s="10"/>
      <c r="C78" s="157"/>
      <c r="D78" s="9" t="s">
        <v>313</v>
      </c>
      <c r="E78" s="188">
        <f>SUM(E5:E76)</f>
        <v>0</v>
      </c>
      <c r="F78" s="189"/>
      <c r="G78" s="190">
        <f>SUM(G5:G76)</f>
        <v>0</v>
      </c>
    </row>
    <row r="79" spans="1:7" s="325" customFormat="1" ht="14.1" customHeight="1" x14ac:dyDescent="0.2">
      <c r="A79" s="9"/>
      <c r="B79" s="10"/>
      <c r="C79" s="157"/>
      <c r="D79" s="9" t="s">
        <v>234</v>
      </c>
      <c r="E79" s="188">
        <f>SUM(E78*0.1)</f>
        <v>0</v>
      </c>
      <c r="F79" s="191"/>
      <c r="G79" s="94"/>
    </row>
    <row r="80" spans="1:7" s="325" customFormat="1" ht="14.1" customHeight="1" x14ac:dyDescent="0.2">
      <c r="A80" s="9"/>
      <c r="B80" s="10"/>
      <c r="C80" s="157"/>
      <c r="D80" s="9" t="s">
        <v>235</v>
      </c>
      <c r="E80" s="192">
        <f>SUM(E78*0.15)</f>
        <v>0</v>
      </c>
      <c r="F80" s="191"/>
      <c r="G80" s="75"/>
    </row>
    <row r="81" spans="1:7" s="325" customFormat="1" ht="14.1" customHeight="1" x14ac:dyDescent="0.2">
      <c r="A81" s="9"/>
      <c r="B81" s="10"/>
      <c r="C81" s="157"/>
      <c r="D81" s="9"/>
      <c r="E81" s="91"/>
      <c r="F81" s="161"/>
      <c r="G81" s="193"/>
    </row>
    <row r="82" spans="1:7" s="325" customFormat="1" ht="14.1" customHeight="1" x14ac:dyDescent="0.2">
      <c r="A82" s="8"/>
      <c r="B82" s="155"/>
      <c r="C82" s="157"/>
      <c r="D82" s="8" t="s">
        <v>253</v>
      </c>
      <c r="E82" s="75">
        <f>SUM(E78:E80)</f>
        <v>0</v>
      </c>
      <c r="F82" s="161"/>
      <c r="G82" s="75">
        <f>SUM(G78)</f>
        <v>0</v>
      </c>
    </row>
  </sheetData>
  <sheetProtection sheet="1" insertRows="0" selectLockedCells="1"/>
  <mergeCells count="4">
    <mergeCell ref="G2:G3"/>
    <mergeCell ref="A2:A3"/>
    <mergeCell ref="E2:E3"/>
    <mergeCell ref="F2:F3"/>
  </mergeCells>
  <printOptions horizontalCentered="1"/>
  <pageMargins left="0.25" right="0.25" top="0.75" bottom="0.75" header="0.3" footer="0.3"/>
  <pageSetup firstPageNumber="2" fitToHeight="0" orientation="portrait" useFirstPageNumber="1" r:id="rId1"/>
  <headerFooter alignWithMargins="0">
    <oddHeader>&amp;C&amp;"Arial,Bold"&amp;16CONSTRUCTION CALCULATION WORKSHEET</oddHeader>
    <oddFooter>&amp;RRev 03/2025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00"/>
  <sheetViews>
    <sheetView showGridLines="0" showZeros="0" view="pageLayout" zoomScaleNormal="100" workbookViewId="0">
      <selection activeCell="D12" sqref="D12"/>
    </sheetView>
  </sheetViews>
  <sheetFormatPr defaultColWidth="9.140625" defaultRowHeight="14.1" customHeight="1" x14ac:dyDescent="0.15"/>
  <cols>
    <col min="1" max="1" width="29.5703125" style="5" customWidth="1"/>
    <col min="2" max="2" width="10.85546875" style="7" customWidth="1"/>
    <col min="3" max="3" width="7.7109375" style="6" customWidth="1"/>
    <col min="4" max="4" width="9.7109375" style="5" customWidth="1"/>
    <col min="5" max="5" width="16.7109375" style="5" customWidth="1"/>
    <col min="6" max="6" width="9.140625" style="5"/>
    <col min="7" max="7" width="16.5703125" style="5" customWidth="1"/>
    <col min="8" max="18" width="9.140625" style="325"/>
    <col min="19" max="16384" width="9.140625" style="5"/>
  </cols>
  <sheetData>
    <row r="1" spans="1:7" s="325" customFormat="1" ht="14.1" customHeight="1" x14ac:dyDescent="0.2">
      <c r="A1" s="200" t="s">
        <v>236</v>
      </c>
      <c r="B1" s="34"/>
      <c r="C1" s="83"/>
      <c r="D1" s="216" t="s">
        <v>245</v>
      </c>
      <c r="E1" s="216"/>
      <c r="F1" s="216" t="s">
        <v>247</v>
      </c>
      <c r="G1" s="216"/>
    </row>
    <row r="2" spans="1:7" s="325" customFormat="1" ht="14.1" customHeight="1" x14ac:dyDescent="0.2">
      <c r="A2" s="202"/>
      <c r="B2" s="32"/>
      <c r="C2" s="84"/>
      <c r="D2" s="216"/>
      <c r="E2" s="216"/>
      <c r="F2" s="216"/>
      <c r="G2" s="216"/>
    </row>
    <row r="3" spans="1:7" s="325" customFormat="1" ht="14.1" customHeight="1" thickBot="1" x14ac:dyDescent="0.25">
      <c r="A3" s="85" t="s">
        <v>238</v>
      </c>
      <c r="B3" s="35" t="s">
        <v>35</v>
      </c>
      <c r="C3" s="86" t="s">
        <v>0</v>
      </c>
      <c r="D3" s="69" t="s">
        <v>233</v>
      </c>
      <c r="E3" s="70" t="s">
        <v>3</v>
      </c>
      <c r="F3" s="69" t="s">
        <v>233</v>
      </c>
      <c r="G3" s="70" t="s">
        <v>3</v>
      </c>
    </row>
    <row r="4" spans="1:7" s="325" customFormat="1" ht="14.1" customHeight="1" thickTop="1" thickBot="1" x14ac:dyDescent="0.25">
      <c r="A4" s="87" t="s">
        <v>36</v>
      </c>
      <c r="B4" s="55">
        <v>8.5</v>
      </c>
      <c r="C4" s="61" t="s">
        <v>5</v>
      </c>
      <c r="D4" s="58"/>
      <c r="E4" s="73">
        <f>B4*D4</f>
        <v>0</v>
      </c>
      <c r="F4" s="58"/>
      <c r="G4" s="71">
        <f>B4*F4</f>
        <v>0</v>
      </c>
    </row>
    <row r="5" spans="1:7" s="325" customFormat="1" ht="14.1" customHeight="1" thickTop="1" thickBot="1" x14ac:dyDescent="0.25">
      <c r="A5" s="87" t="s">
        <v>37</v>
      </c>
      <c r="B5" s="55">
        <v>11.75</v>
      </c>
      <c r="C5" s="61" t="s">
        <v>5</v>
      </c>
      <c r="D5" s="58"/>
      <c r="E5" s="73">
        <f t="shared" ref="E5:E34" si="0">B5*D5</f>
        <v>0</v>
      </c>
      <c r="F5" s="58"/>
      <c r="G5" s="71">
        <f t="shared" ref="G5:G35" si="1">B5*F5</f>
        <v>0</v>
      </c>
    </row>
    <row r="6" spans="1:7" s="325" customFormat="1" ht="14.1" customHeight="1" thickTop="1" thickBot="1" x14ac:dyDescent="0.25">
      <c r="A6" s="87" t="s">
        <v>155</v>
      </c>
      <c r="B6" s="55">
        <v>2481.25</v>
      </c>
      <c r="C6" s="61" t="s">
        <v>240</v>
      </c>
      <c r="D6" s="58"/>
      <c r="E6" s="73">
        <f t="shared" si="0"/>
        <v>0</v>
      </c>
      <c r="F6" s="58"/>
      <c r="G6" s="71">
        <f t="shared" si="1"/>
        <v>0</v>
      </c>
    </row>
    <row r="7" spans="1:7" s="325" customFormat="1" ht="14.1" customHeight="1" thickTop="1" thickBot="1" x14ac:dyDescent="0.25">
      <c r="A7" s="87" t="s">
        <v>83</v>
      </c>
      <c r="B7" s="55">
        <v>341.25</v>
      </c>
      <c r="C7" s="61" t="s">
        <v>239</v>
      </c>
      <c r="D7" s="58"/>
      <c r="E7" s="73">
        <f t="shared" si="0"/>
        <v>0</v>
      </c>
      <c r="F7" s="58"/>
      <c r="G7" s="71">
        <f t="shared" si="1"/>
        <v>0</v>
      </c>
    </row>
    <row r="8" spans="1:7" s="325" customFormat="1" ht="14.1" customHeight="1" thickTop="1" thickBot="1" x14ac:dyDescent="0.25">
      <c r="A8" s="87" t="s">
        <v>84</v>
      </c>
      <c r="B8" s="55">
        <v>630</v>
      </c>
      <c r="C8" s="61" t="s">
        <v>239</v>
      </c>
      <c r="D8" s="58"/>
      <c r="E8" s="73">
        <f t="shared" si="0"/>
        <v>0</v>
      </c>
      <c r="F8" s="58"/>
      <c r="G8" s="71">
        <f t="shared" si="1"/>
        <v>0</v>
      </c>
    </row>
    <row r="9" spans="1:7" s="325" customFormat="1" ht="14.1" customHeight="1" thickTop="1" thickBot="1" x14ac:dyDescent="0.25">
      <c r="A9" s="87" t="s">
        <v>38</v>
      </c>
      <c r="B9" s="55">
        <v>6300</v>
      </c>
      <c r="C9" s="61" t="s">
        <v>240</v>
      </c>
      <c r="D9" s="58"/>
      <c r="E9" s="73">
        <f t="shared" si="0"/>
        <v>0</v>
      </c>
      <c r="F9" s="58"/>
      <c r="G9" s="71">
        <f t="shared" si="1"/>
        <v>0</v>
      </c>
    </row>
    <row r="10" spans="1:7" s="325" customFormat="1" ht="14.1" customHeight="1" thickTop="1" thickBot="1" x14ac:dyDescent="0.25">
      <c r="A10" s="87" t="s">
        <v>39</v>
      </c>
      <c r="B10" s="55">
        <v>2.75</v>
      </c>
      <c r="C10" s="61" t="s">
        <v>5</v>
      </c>
      <c r="D10" s="58"/>
      <c r="E10" s="73">
        <f t="shared" si="0"/>
        <v>0</v>
      </c>
      <c r="F10" s="58"/>
      <c r="G10" s="71">
        <f t="shared" si="1"/>
        <v>0</v>
      </c>
    </row>
    <row r="11" spans="1:7" s="325" customFormat="1" ht="14.1" customHeight="1" thickTop="1" thickBot="1" x14ac:dyDescent="0.25">
      <c r="A11" s="87" t="s">
        <v>40</v>
      </c>
      <c r="B11" s="55">
        <v>5.25</v>
      </c>
      <c r="C11" s="61" t="s">
        <v>5</v>
      </c>
      <c r="D11" s="58">
        <v>0</v>
      </c>
      <c r="E11" s="73">
        <f t="shared" si="0"/>
        <v>0</v>
      </c>
      <c r="F11" s="58"/>
      <c r="G11" s="71">
        <f t="shared" si="1"/>
        <v>0</v>
      </c>
    </row>
    <row r="12" spans="1:7" s="325" customFormat="1" ht="13.5" customHeight="1" thickTop="1" thickBot="1" x14ac:dyDescent="0.25">
      <c r="A12" s="87" t="s">
        <v>41</v>
      </c>
      <c r="B12" s="55">
        <v>26.25</v>
      </c>
      <c r="C12" s="61" t="s">
        <v>11</v>
      </c>
      <c r="D12" s="58"/>
      <c r="E12" s="73">
        <f t="shared" si="0"/>
        <v>0</v>
      </c>
      <c r="F12" s="58"/>
      <c r="G12" s="71">
        <f t="shared" si="1"/>
        <v>0</v>
      </c>
    </row>
    <row r="13" spans="1:7" s="325" customFormat="1" ht="13.5" customHeight="1" thickTop="1" thickBot="1" x14ac:dyDescent="0.25">
      <c r="A13" s="87" t="s">
        <v>167</v>
      </c>
      <c r="B13" s="55">
        <v>20.5</v>
      </c>
      <c r="C13" s="61" t="s">
        <v>11</v>
      </c>
      <c r="D13" s="58"/>
      <c r="E13" s="73">
        <f t="shared" si="0"/>
        <v>0</v>
      </c>
      <c r="F13" s="58"/>
      <c r="G13" s="71">
        <f t="shared" si="1"/>
        <v>0</v>
      </c>
    </row>
    <row r="14" spans="1:7" s="325" customFormat="1" ht="13.5" customHeight="1" thickTop="1" thickBot="1" x14ac:dyDescent="0.25">
      <c r="A14" s="87" t="s">
        <v>42</v>
      </c>
      <c r="B14" s="55">
        <v>19</v>
      </c>
      <c r="C14" s="61" t="s">
        <v>11</v>
      </c>
      <c r="D14" s="58"/>
      <c r="E14" s="73">
        <f t="shared" si="0"/>
        <v>0</v>
      </c>
      <c r="F14" s="58"/>
      <c r="G14" s="71">
        <f t="shared" si="1"/>
        <v>0</v>
      </c>
    </row>
    <row r="15" spans="1:7" s="325" customFormat="1" ht="13.5" customHeight="1" thickTop="1" thickBot="1" x14ac:dyDescent="0.25">
      <c r="A15" s="87" t="s">
        <v>43</v>
      </c>
      <c r="B15" s="55">
        <v>1641.25</v>
      </c>
      <c r="C15" s="61" t="s">
        <v>239</v>
      </c>
      <c r="D15" s="58"/>
      <c r="E15" s="73">
        <f t="shared" si="0"/>
        <v>0</v>
      </c>
      <c r="F15" s="58"/>
      <c r="G15" s="71">
        <f t="shared" si="1"/>
        <v>0</v>
      </c>
    </row>
    <row r="16" spans="1:7" s="325" customFormat="1" ht="13.5" customHeight="1" thickTop="1" thickBot="1" x14ac:dyDescent="0.25">
      <c r="A16" s="87" t="s">
        <v>44</v>
      </c>
      <c r="B16" s="55">
        <v>14.75</v>
      </c>
      <c r="C16" s="61" t="s">
        <v>11</v>
      </c>
      <c r="D16" s="58"/>
      <c r="E16" s="73">
        <f t="shared" si="0"/>
        <v>0</v>
      </c>
      <c r="F16" s="58"/>
      <c r="G16" s="71">
        <f t="shared" si="1"/>
        <v>0</v>
      </c>
    </row>
    <row r="17" spans="1:7" s="325" customFormat="1" ht="13.5" customHeight="1" thickTop="1" thickBot="1" x14ac:dyDescent="0.25">
      <c r="A17" s="87" t="s">
        <v>45</v>
      </c>
      <c r="B17" s="55">
        <v>28.5</v>
      </c>
      <c r="C17" s="61" t="s">
        <v>5</v>
      </c>
      <c r="D17" s="58"/>
      <c r="E17" s="73">
        <f t="shared" si="0"/>
        <v>0</v>
      </c>
      <c r="F17" s="58"/>
      <c r="G17" s="71">
        <f t="shared" si="1"/>
        <v>0</v>
      </c>
    </row>
    <row r="18" spans="1:7" s="325" customFormat="1" ht="13.5" customHeight="1" thickTop="1" thickBot="1" x14ac:dyDescent="0.25">
      <c r="A18" s="87" t="s">
        <v>46</v>
      </c>
      <c r="B18" s="55">
        <v>31.5</v>
      </c>
      <c r="C18" s="61" t="s">
        <v>5</v>
      </c>
      <c r="D18" s="58"/>
      <c r="E18" s="73">
        <f t="shared" si="0"/>
        <v>0</v>
      </c>
      <c r="F18" s="58"/>
      <c r="G18" s="71">
        <f t="shared" si="1"/>
        <v>0</v>
      </c>
    </row>
    <row r="19" spans="1:7" s="325" customFormat="1" ht="13.5" customHeight="1" thickTop="1" thickBot="1" x14ac:dyDescent="0.25">
      <c r="A19" s="87" t="s">
        <v>47</v>
      </c>
      <c r="B19" s="55">
        <v>47.25</v>
      </c>
      <c r="C19" s="61" t="s">
        <v>5</v>
      </c>
      <c r="D19" s="58"/>
      <c r="E19" s="73">
        <f t="shared" si="0"/>
        <v>0</v>
      </c>
      <c r="F19" s="58"/>
      <c r="G19" s="71">
        <f t="shared" si="1"/>
        <v>0</v>
      </c>
    </row>
    <row r="20" spans="1:7" s="325" customFormat="1" ht="13.5" customHeight="1" thickTop="1" thickBot="1" x14ac:dyDescent="0.25">
      <c r="A20" s="87" t="s">
        <v>48</v>
      </c>
      <c r="B20" s="55">
        <v>65.25</v>
      </c>
      <c r="C20" s="61" t="s">
        <v>13</v>
      </c>
      <c r="D20" s="58"/>
      <c r="E20" s="73">
        <f t="shared" si="0"/>
        <v>0</v>
      </c>
      <c r="F20" s="58"/>
      <c r="G20" s="71">
        <f t="shared" si="1"/>
        <v>0</v>
      </c>
    </row>
    <row r="21" spans="1:7" s="325" customFormat="1" ht="13.5" customHeight="1" thickTop="1" thickBot="1" x14ac:dyDescent="0.25">
      <c r="A21" s="87" t="s">
        <v>49</v>
      </c>
      <c r="B21" s="55">
        <v>90.5</v>
      </c>
      <c r="C21" s="61" t="s">
        <v>13</v>
      </c>
      <c r="D21" s="58"/>
      <c r="E21" s="73">
        <f t="shared" si="0"/>
        <v>0</v>
      </c>
      <c r="F21" s="58"/>
      <c r="G21" s="71">
        <f t="shared" si="1"/>
        <v>0</v>
      </c>
    </row>
    <row r="22" spans="1:7" s="325" customFormat="1" ht="13.5" customHeight="1" thickTop="1" thickBot="1" x14ac:dyDescent="0.25">
      <c r="A22" s="87" t="s">
        <v>50</v>
      </c>
      <c r="B22" s="55">
        <v>159.75</v>
      </c>
      <c r="C22" s="61" t="s">
        <v>13</v>
      </c>
      <c r="D22" s="58">
        <v>0</v>
      </c>
      <c r="E22" s="73">
        <f>B22*D22</f>
        <v>0</v>
      </c>
      <c r="F22" s="58"/>
      <c r="G22" s="71">
        <f t="shared" si="1"/>
        <v>0</v>
      </c>
    </row>
    <row r="23" spans="1:7" s="325" customFormat="1" ht="13.5" customHeight="1" thickTop="1" thickBot="1" x14ac:dyDescent="0.25">
      <c r="A23" s="87" t="s">
        <v>51</v>
      </c>
      <c r="B23" s="55">
        <v>2.25</v>
      </c>
      <c r="C23" s="61" t="s">
        <v>13</v>
      </c>
      <c r="D23" s="58"/>
      <c r="E23" s="73">
        <f t="shared" si="0"/>
        <v>0</v>
      </c>
      <c r="F23" s="58"/>
      <c r="G23" s="71">
        <f t="shared" si="1"/>
        <v>0</v>
      </c>
    </row>
    <row r="24" spans="1:7" s="325" customFormat="1" ht="13.5" customHeight="1" thickTop="1" thickBot="1" x14ac:dyDescent="0.25">
      <c r="A24" s="87" t="s">
        <v>52</v>
      </c>
      <c r="B24" s="55">
        <v>1.5</v>
      </c>
      <c r="C24" s="61" t="s">
        <v>13</v>
      </c>
      <c r="D24" s="58"/>
      <c r="E24" s="73">
        <f t="shared" si="0"/>
        <v>0</v>
      </c>
      <c r="F24" s="58"/>
      <c r="G24" s="71">
        <f t="shared" si="1"/>
        <v>0</v>
      </c>
    </row>
    <row r="25" spans="1:7" s="325" customFormat="1" ht="13.5" customHeight="1" thickTop="1" thickBot="1" x14ac:dyDescent="0.25">
      <c r="A25" s="87" t="s">
        <v>168</v>
      </c>
      <c r="B25" s="55">
        <v>94.5</v>
      </c>
      <c r="C25" s="61" t="s">
        <v>239</v>
      </c>
      <c r="D25" s="58"/>
      <c r="E25" s="73">
        <f t="shared" si="0"/>
        <v>0</v>
      </c>
      <c r="F25" s="58"/>
      <c r="G25" s="71">
        <f t="shared" si="1"/>
        <v>0</v>
      </c>
    </row>
    <row r="26" spans="1:7" s="325" customFormat="1" ht="13.5" customHeight="1" thickTop="1" thickBot="1" x14ac:dyDescent="0.25">
      <c r="A26" s="87" t="s">
        <v>156</v>
      </c>
      <c r="B26" s="55">
        <v>109.25</v>
      </c>
      <c r="C26" s="61" t="s">
        <v>239</v>
      </c>
      <c r="D26" s="58"/>
      <c r="E26" s="73">
        <f t="shared" si="0"/>
        <v>0</v>
      </c>
      <c r="F26" s="58"/>
      <c r="G26" s="71">
        <f t="shared" si="1"/>
        <v>0</v>
      </c>
    </row>
    <row r="27" spans="1:7" s="325" customFormat="1" ht="13.5" customHeight="1" thickTop="1" thickBot="1" x14ac:dyDescent="0.25">
      <c r="A27" s="87" t="s">
        <v>53</v>
      </c>
      <c r="B27" s="55">
        <v>21</v>
      </c>
      <c r="C27" s="61" t="s">
        <v>239</v>
      </c>
      <c r="D27" s="58"/>
      <c r="E27" s="73">
        <f t="shared" si="0"/>
        <v>0</v>
      </c>
      <c r="F27" s="58"/>
      <c r="G27" s="71">
        <f t="shared" si="1"/>
        <v>0</v>
      </c>
    </row>
    <row r="28" spans="1:7" s="325" customFormat="1" ht="13.5" customHeight="1" thickTop="1" thickBot="1" x14ac:dyDescent="0.25">
      <c r="A28" s="87" t="s">
        <v>30</v>
      </c>
      <c r="B28" s="55">
        <v>10.5</v>
      </c>
      <c r="C28" s="61" t="s">
        <v>13</v>
      </c>
      <c r="D28" s="58"/>
      <c r="E28" s="73">
        <f t="shared" si="0"/>
        <v>0</v>
      </c>
      <c r="F28" s="58"/>
      <c r="G28" s="71">
        <f t="shared" si="1"/>
        <v>0</v>
      </c>
    </row>
    <row r="29" spans="1:7" s="325" customFormat="1" ht="13.5" customHeight="1" thickTop="1" thickBot="1" x14ac:dyDescent="0.25">
      <c r="A29" s="87" t="s">
        <v>190</v>
      </c>
      <c r="B29" s="55">
        <v>31.5</v>
      </c>
      <c r="C29" s="61" t="s">
        <v>5</v>
      </c>
      <c r="D29" s="58"/>
      <c r="E29" s="73">
        <f t="shared" si="0"/>
        <v>0</v>
      </c>
      <c r="F29" s="58"/>
      <c r="G29" s="71">
        <f t="shared" si="1"/>
        <v>0</v>
      </c>
    </row>
    <row r="30" spans="1:7" s="325" customFormat="1" ht="13.5" customHeight="1" thickTop="1" thickBot="1" x14ac:dyDescent="0.25">
      <c r="A30" s="87" t="s">
        <v>54</v>
      </c>
      <c r="B30" s="55">
        <v>103</v>
      </c>
      <c r="C30" s="61" t="s">
        <v>32</v>
      </c>
      <c r="D30" s="58"/>
      <c r="E30" s="73">
        <f t="shared" si="0"/>
        <v>0</v>
      </c>
      <c r="F30" s="58"/>
      <c r="G30" s="71">
        <f t="shared" si="1"/>
        <v>0</v>
      </c>
    </row>
    <row r="31" spans="1:7" s="325" customFormat="1" ht="13.5" customHeight="1" thickTop="1" thickBot="1" x14ac:dyDescent="0.25">
      <c r="A31" s="87" t="s">
        <v>55</v>
      </c>
      <c r="B31" s="55">
        <v>9.5</v>
      </c>
      <c r="C31" s="61" t="s">
        <v>13</v>
      </c>
      <c r="D31" s="58"/>
      <c r="E31" s="73">
        <f t="shared" si="0"/>
        <v>0</v>
      </c>
      <c r="F31" s="58"/>
      <c r="G31" s="71">
        <f t="shared" si="1"/>
        <v>0</v>
      </c>
    </row>
    <row r="32" spans="1:7" s="325" customFormat="1" ht="13.5" customHeight="1" thickTop="1" thickBot="1" x14ac:dyDescent="0.25">
      <c r="A32" s="87" t="s">
        <v>56</v>
      </c>
      <c r="B32" s="55">
        <v>10.5</v>
      </c>
      <c r="C32" s="61" t="s">
        <v>13</v>
      </c>
      <c r="D32" s="58"/>
      <c r="E32" s="73">
        <f t="shared" si="0"/>
        <v>0</v>
      </c>
      <c r="F32" s="58"/>
      <c r="G32" s="71">
        <f t="shared" si="1"/>
        <v>0</v>
      </c>
    </row>
    <row r="33" spans="1:7" s="325" customFormat="1" ht="14.1" customHeight="1" thickTop="1" thickBot="1" x14ac:dyDescent="0.25">
      <c r="A33" s="87" t="s">
        <v>57</v>
      </c>
      <c r="B33" s="55">
        <v>10</v>
      </c>
      <c r="C33" s="61" t="s">
        <v>13</v>
      </c>
      <c r="D33" s="58"/>
      <c r="E33" s="73">
        <f t="shared" si="0"/>
        <v>0</v>
      </c>
      <c r="F33" s="58"/>
      <c r="G33" s="71">
        <f t="shared" si="1"/>
        <v>0</v>
      </c>
    </row>
    <row r="34" spans="1:7" s="325" customFormat="1" ht="14.1" customHeight="1" thickTop="1" thickBot="1" x14ac:dyDescent="0.25">
      <c r="A34" s="87" t="s">
        <v>58</v>
      </c>
      <c r="B34" s="55">
        <v>69.5</v>
      </c>
      <c r="C34" s="61" t="s">
        <v>59</v>
      </c>
      <c r="D34" s="58"/>
      <c r="E34" s="73">
        <f t="shared" si="0"/>
        <v>0</v>
      </c>
      <c r="F34" s="58"/>
      <c r="G34" s="71">
        <f t="shared" si="1"/>
        <v>0</v>
      </c>
    </row>
    <row r="35" spans="1:7" s="325" customFormat="1" ht="16.5" customHeight="1" thickTop="1" thickBot="1" x14ac:dyDescent="0.25">
      <c r="A35" s="87" t="s">
        <v>60</v>
      </c>
      <c r="B35" s="55">
        <v>13.75</v>
      </c>
      <c r="C35" s="61" t="s">
        <v>59</v>
      </c>
      <c r="D35" s="58"/>
      <c r="E35" s="73">
        <f>B35*D35</f>
        <v>0</v>
      </c>
      <c r="F35" s="58"/>
      <c r="G35" s="71">
        <f t="shared" si="1"/>
        <v>0</v>
      </c>
    </row>
    <row r="36" spans="1:7" s="325" customFormat="1" ht="16.5" customHeight="1" thickTop="1" thickBot="1" x14ac:dyDescent="0.25">
      <c r="A36" s="88" t="s">
        <v>154</v>
      </c>
      <c r="B36" s="89"/>
      <c r="C36" s="70"/>
      <c r="D36" s="90"/>
      <c r="E36" s="91"/>
      <c r="F36" s="90"/>
      <c r="G36" s="91"/>
    </row>
    <row r="37" spans="1:7" s="325" customFormat="1" ht="16.5" customHeight="1" thickTop="1" thickBot="1" x14ac:dyDescent="0.25">
      <c r="A37" s="58"/>
      <c r="B37" s="98">
        <v>0</v>
      </c>
      <c r="C37" s="78"/>
      <c r="D37" s="58"/>
      <c r="E37" s="73">
        <f>B37*D37</f>
        <v>0</v>
      </c>
      <c r="F37" s="58"/>
      <c r="G37" s="71">
        <f>B37*F37</f>
        <v>0</v>
      </c>
    </row>
    <row r="38" spans="1:7" s="325" customFormat="1" ht="16.5" customHeight="1" thickTop="1" thickBot="1" x14ac:dyDescent="0.25">
      <c r="A38" s="58"/>
      <c r="B38" s="98">
        <v>0</v>
      </c>
      <c r="C38" s="78"/>
      <c r="D38" s="58"/>
      <c r="E38" s="73">
        <f>B38*D38</f>
        <v>0</v>
      </c>
      <c r="F38" s="58"/>
      <c r="G38" s="71">
        <f t="shared" ref="G38:G39" si="2">B38*F38</f>
        <v>0</v>
      </c>
    </row>
    <row r="39" spans="1:7" s="325" customFormat="1" ht="16.5" customHeight="1" thickTop="1" thickBot="1" x14ac:dyDescent="0.25">
      <c r="A39" s="58"/>
      <c r="B39" s="98">
        <v>0</v>
      </c>
      <c r="C39" s="78"/>
      <c r="D39" s="58"/>
      <c r="E39" s="92">
        <f>B39*D39</f>
        <v>0</v>
      </c>
      <c r="F39" s="58"/>
      <c r="G39" s="71">
        <f t="shared" si="2"/>
        <v>0</v>
      </c>
    </row>
    <row r="40" spans="1:7" s="325" customFormat="1" ht="16.5" customHeight="1" thickTop="1" x14ac:dyDescent="0.2">
      <c r="A40" s="1"/>
      <c r="B40" s="23"/>
      <c r="C40" s="93"/>
      <c r="D40" s="1"/>
      <c r="E40" s="94"/>
      <c r="F40" s="1"/>
      <c r="G40" s="94"/>
    </row>
    <row r="41" spans="1:7" s="325" customFormat="1" ht="16.5" customHeight="1" x14ac:dyDescent="0.2">
      <c r="A41" s="1"/>
      <c r="B41" s="23"/>
      <c r="C41" s="93"/>
      <c r="D41" s="95" t="s">
        <v>293</v>
      </c>
      <c r="E41" s="96">
        <f>SUM(E4:E39)</f>
        <v>0</v>
      </c>
      <c r="F41" s="97" t="s">
        <v>293</v>
      </c>
      <c r="G41" s="96">
        <f>SUM(G4:G39)</f>
        <v>0</v>
      </c>
    </row>
    <row r="42" spans="1:7" s="325" customFormat="1" ht="16.5" customHeight="1" x14ac:dyDescent="0.2">
      <c r="A42" s="37"/>
      <c r="B42" s="38"/>
      <c r="C42" s="39"/>
      <c r="D42" s="26"/>
      <c r="E42" s="36"/>
      <c r="F42" s="26"/>
      <c r="G42" s="36"/>
    </row>
    <row r="43" spans="1:7" s="325" customFormat="1" ht="13.5" customHeight="1" x14ac:dyDescent="0.2">
      <c r="A43" s="217" t="s">
        <v>165</v>
      </c>
      <c r="B43" s="13"/>
      <c r="C43" s="17"/>
      <c r="D43" s="212" t="s">
        <v>245</v>
      </c>
      <c r="E43" s="213"/>
      <c r="F43" s="212" t="s">
        <v>247</v>
      </c>
      <c r="G43" s="213"/>
    </row>
    <row r="44" spans="1:7" s="325" customFormat="1" ht="13.5" customHeight="1" x14ac:dyDescent="0.2">
      <c r="A44" s="218"/>
      <c r="B44" s="11"/>
      <c r="C44" s="15"/>
      <c r="D44" s="214"/>
      <c r="E44" s="215"/>
      <c r="F44" s="214"/>
      <c r="G44" s="215"/>
    </row>
    <row r="45" spans="1:7" s="325" customFormat="1" ht="13.5" customHeight="1" thickBot="1" x14ac:dyDescent="0.25">
      <c r="A45" s="14" t="s">
        <v>238</v>
      </c>
      <c r="B45" s="12" t="s">
        <v>35</v>
      </c>
      <c r="C45" s="19" t="s">
        <v>0</v>
      </c>
      <c r="D45" s="40" t="s">
        <v>233</v>
      </c>
      <c r="E45" s="14" t="s">
        <v>3</v>
      </c>
      <c r="F45" s="40" t="s">
        <v>233</v>
      </c>
      <c r="G45" s="14" t="s">
        <v>3</v>
      </c>
    </row>
    <row r="46" spans="1:7" s="325" customFormat="1" ht="13.5" customHeight="1" thickTop="1" thickBot="1" x14ac:dyDescent="0.25">
      <c r="A46" s="49" t="s">
        <v>61</v>
      </c>
      <c r="B46" s="47">
        <v>36.75</v>
      </c>
      <c r="C46" s="48" t="s">
        <v>13</v>
      </c>
      <c r="D46" s="58"/>
      <c r="E46" s="99">
        <f t="shared" ref="E46:E54" si="3">B46*D46</f>
        <v>0</v>
      </c>
      <c r="F46" s="58"/>
      <c r="G46" s="72">
        <f>B46*F46</f>
        <v>0</v>
      </c>
    </row>
    <row r="47" spans="1:7" s="325" customFormat="1" ht="13.5" customHeight="1" thickTop="1" thickBot="1" x14ac:dyDescent="0.25">
      <c r="A47" s="52" t="s">
        <v>62</v>
      </c>
      <c r="B47" s="51">
        <v>9</v>
      </c>
      <c r="C47" s="50" t="s">
        <v>13</v>
      </c>
      <c r="D47" s="58"/>
      <c r="E47" s="73">
        <f t="shared" si="3"/>
        <v>0</v>
      </c>
      <c r="F47" s="58"/>
      <c r="G47" s="72">
        <f t="shared" ref="G47:G77" si="4">B47*F47</f>
        <v>0</v>
      </c>
    </row>
    <row r="48" spans="1:7" s="325" customFormat="1" ht="13.5" customHeight="1" thickTop="1" thickBot="1" x14ac:dyDescent="0.25">
      <c r="A48" s="52" t="s">
        <v>63</v>
      </c>
      <c r="B48" s="47">
        <v>2.75</v>
      </c>
      <c r="C48" s="48" t="s">
        <v>13</v>
      </c>
      <c r="D48" s="58"/>
      <c r="E48" s="73">
        <f t="shared" si="3"/>
        <v>0</v>
      </c>
      <c r="F48" s="58"/>
      <c r="G48" s="72">
        <f t="shared" si="4"/>
        <v>0</v>
      </c>
    </row>
    <row r="49" spans="1:7" s="325" customFormat="1" ht="13.5" customHeight="1" thickTop="1" thickBot="1" x14ac:dyDescent="0.25">
      <c r="A49" s="52" t="s">
        <v>64</v>
      </c>
      <c r="B49" s="47">
        <v>63</v>
      </c>
      <c r="C49" s="48" t="s">
        <v>13</v>
      </c>
      <c r="D49" s="58"/>
      <c r="E49" s="73">
        <f t="shared" si="3"/>
        <v>0</v>
      </c>
      <c r="F49" s="58"/>
      <c r="G49" s="72">
        <f t="shared" si="4"/>
        <v>0</v>
      </c>
    </row>
    <row r="50" spans="1:7" s="325" customFormat="1" ht="13.5" customHeight="1" thickTop="1" thickBot="1" x14ac:dyDescent="0.25">
      <c r="A50" s="52" t="s">
        <v>185</v>
      </c>
      <c r="B50" s="47">
        <v>38</v>
      </c>
      <c r="C50" s="48" t="s">
        <v>11</v>
      </c>
      <c r="D50" s="58"/>
      <c r="E50" s="73">
        <f t="shared" si="3"/>
        <v>0</v>
      </c>
      <c r="F50" s="58"/>
      <c r="G50" s="72">
        <f t="shared" si="4"/>
        <v>0</v>
      </c>
    </row>
    <row r="51" spans="1:7" s="325" customFormat="1" ht="13.5" customHeight="1" thickTop="1" thickBot="1" x14ac:dyDescent="0.25">
      <c r="A51" s="52" t="s">
        <v>186</v>
      </c>
      <c r="B51" s="47">
        <v>26.25</v>
      </c>
      <c r="C51" s="48" t="s">
        <v>11</v>
      </c>
      <c r="D51" s="58"/>
      <c r="E51" s="73">
        <f t="shared" si="3"/>
        <v>0</v>
      </c>
      <c r="F51" s="58"/>
      <c r="G51" s="72">
        <f t="shared" si="4"/>
        <v>0</v>
      </c>
    </row>
    <row r="52" spans="1:7" s="325" customFormat="1" ht="13.5" customHeight="1" thickTop="1" thickBot="1" x14ac:dyDescent="0.25">
      <c r="A52" s="52" t="s">
        <v>187</v>
      </c>
      <c r="B52" s="47">
        <v>57.75</v>
      </c>
      <c r="C52" s="48" t="s">
        <v>11</v>
      </c>
      <c r="D52" s="58"/>
      <c r="E52" s="73">
        <f t="shared" si="3"/>
        <v>0</v>
      </c>
      <c r="F52" s="58"/>
      <c r="G52" s="72">
        <f t="shared" si="4"/>
        <v>0</v>
      </c>
    </row>
    <row r="53" spans="1:7" s="325" customFormat="1" ht="13.5" customHeight="1" thickTop="1" thickBot="1" x14ac:dyDescent="0.25">
      <c r="A53" s="52" t="s">
        <v>169</v>
      </c>
      <c r="B53" s="47">
        <v>5.25</v>
      </c>
      <c r="C53" s="48" t="s">
        <v>11</v>
      </c>
      <c r="D53" s="58"/>
      <c r="E53" s="73">
        <f t="shared" si="3"/>
        <v>0</v>
      </c>
      <c r="F53" s="58"/>
      <c r="G53" s="72">
        <f t="shared" si="4"/>
        <v>0</v>
      </c>
    </row>
    <row r="54" spans="1:7" s="325" customFormat="1" ht="13.5" customHeight="1" thickTop="1" thickBot="1" x14ac:dyDescent="0.25">
      <c r="A54" s="52" t="s">
        <v>65</v>
      </c>
      <c r="B54" s="47">
        <v>21</v>
      </c>
      <c r="C54" s="48" t="s">
        <v>11</v>
      </c>
      <c r="D54" s="58"/>
      <c r="E54" s="92">
        <f t="shared" si="3"/>
        <v>0</v>
      </c>
      <c r="F54" s="58"/>
      <c r="G54" s="72">
        <f t="shared" si="4"/>
        <v>0</v>
      </c>
    </row>
    <row r="55" spans="1:7" s="325" customFormat="1" ht="14.1" customHeight="1" thickTop="1" thickBot="1" x14ac:dyDescent="0.25">
      <c r="A55" s="52" t="s">
        <v>66</v>
      </c>
      <c r="B55" s="47">
        <v>15.75</v>
      </c>
      <c r="C55" s="48" t="s">
        <v>11</v>
      </c>
      <c r="D55" s="58"/>
      <c r="E55" s="73">
        <f>D55*B55</f>
        <v>0</v>
      </c>
      <c r="F55" s="58"/>
      <c r="G55" s="72">
        <f t="shared" si="4"/>
        <v>0</v>
      </c>
    </row>
    <row r="56" spans="1:7" s="325" customFormat="1" ht="14.1" customHeight="1" thickTop="1" thickBot="1" x14ac:dyDescent="0.25">
      <c r="A56" s="52" t="s">
        <v>67</v>
      </c>
      <c r="B56" s="47">
        <v>21</v>
      </c>
      <c r="C56" s="48" t="s">
        <v>11</v>
      </c>
      <c r="D56" s="58"/>
      <c r="E56" s="73">
        <f t="shared" ref="E56:E80" si="5">B56*D56</f>
        <v>0</v>
      </c>
      <c r="F56" s="58"/>
      <c r="G56" s="72">
        <f t="shared" si="4"/>
        <v>0</v>
      </c>
    </row>
    <row r="57" spans="1:7" s="325" customFormat="1" ht="16.5" customHeight="1" thickTop="1" thickBot="1" x14ac:dyDescent="0.25">
      <c r="A57" s="52" t="s">
        <v>68</v>
      </c>
      <c r="B57" s="47">
        <v>5.25</v>
      </c>
      <c r="C57" s="48" t="s">
        <v>11</v>
      </c>
      <c r="D57" s="58"/>
      <c r="E57" s="73">
        <f t="shared" si="5"/>
        <v>0</v>
      </c>
      <c r="F57" s="58"/>
      <c r="G57" s="72">
        <f t="shared" si="4"/>
        <v>0</v>
      </c>
    </row>
    <row r="58" spans="1:7" s="325" customFormat="1" ht="14.1" customHeight="1" thickTop="1" thickBot="1" x14ac:dyDescent="0.25">
      <c r="A58" s="52" t="s">
        <v>69</v>
      </c>
      <c r="B58" s="47">
        <v>4.75</v>
      </c>
      <c r="C58" s="48" t="s">
        <v>11</v>
      </c>
      <c r="D58" s="58"/>
      <c r="E58" s="73">
        <f t="shared" si="5"/>
        <v>0</v>
      </c>
      <c r="F58" s="58"/>
      <c r="G58" s="72">
        <f t="shared" si="4"/>
        <v>0</v>
      </c>
    </row>
    <row r="59" spans="1:7" s="325" customFormat="1" ht="14.1" customHeight="1" thickTop="1" thickBot="1" x14ac:dyDescent="0.25">
      <c r="A59" s="52" t="s">
        <v>173</v>
      </c>
      <c r="B59" s="47">
        <v>31.5</v>
      </c>
      <c r="C59" s="48" t="s">
        <v>11</v>
      </c>
      <c r="D59" s="58"/>
      <c r="E59" s="73">
        <f t="shared" si="5"/>
        <v>0</v>
      </c>
      <c r="F59" s="58"/>
      <c r="G59" s="72">
        <f t="shared" si="4"/>
        <v>0</v>
      </c>
    </row>
    <row r="60" spans="1:7" s="325" customFormat="1" ht="14.1" customHeight="1" thickTop="1" thickBot="1" x14ac:dyDescent="0.25">
      <c r="A60" s="52" t="s">
        <v>70</v>
      </c>
      <c r="B60" s="47">
        <v>3.75</v>
      </c>
      <c r="C60" s="48" t="s">
        <v>11</v>
      </c>
      <c r="D60" s="58"/>
      <c r="E60" s="73">
        <f t="shared" si="5"/>
        <v>0</v>
      </c>
      <c r="F60" s="58"/>
      <c r="G60" s="72">
        <f t="shared" si="4"/>
        <v>0</v>
      </c>
    </row>
    <row r="61" spans="1:7" s="325" customFormat="1" ht="14.1" customHeight="1" thickTop="1" thickBot="1" x14ac:dyDescent="0.25">
      <c r="A61" s="52" t="s">
        <v>71</v>
      </c>
      <c r="B61" s="47">
        <v>3.25</v>
      </c>
      <c r="C61" s="48" t="s">
        <v>11</v>
      </c>
      <c r="D61" s="58"/>
      <c r="E61" s="73">
        <f t="shared" si="5"/>
        <v>0</v>
      </c>
      <c r="F61" s="58"/>
      <c r="G61" s="72">
        <f t="shared" si="4"/>
        <v>0</v>
      </c>
    </row>
    <row r="62" spans="1:7" s="325" customFormat="1" ht="14.1" customHeight="1" thickTop="1" thickBot="1" x14ac:dyDescent="0.25">
      <c r="A62" s="52" t="s">
        <v>72</v>
      </c>
      <c r="B62" s="47">
        <v>2.25</v>
      </c>
      <c r="C62" s="48" t="s">
        <v>11</v>
      </c>
      <c r="D62" s="58"/>
      <c r="E62" s="73">
        <f t="shared" si="5"/>
        <v>0</v>
      </c>
      <c r="F62" s="58"/>
      <c r="G62" s="72">
        <f t="shared" si="4"/>
        <v>0</v>
      </c>
    </row>
    <row r="63" spans="1:7" s="325" customFormat="1" ht="14.1" customHeight="1" thickTop="1" thickBot="1" x14ac:dyDescent="0.25">
      <c r="A63" s="52" t="s">
        <v>73</v>
      </c>
      <c r="B63" s="47">
        <v>11.75</v>
      </c>
      <c r="C63" s="48" t="s">
        <v>13</v>
      </c>
      <c r="D63" s="58"/>
      <c r="E63" s="73">
        <f t="shared" si="5"/>
        <v>0</v>
      </c>
      <c r="F63" s="58"/>
      <c r="G63" s="72">
        <f t="shared" si="4"/>
        <v>0</v>
      </c>
    </row>
    <row r="64" spans="1:7" s="325" customFormat="1" ht="14.1" customHeight="1" thickTop="1" thickBot="1" x14ac:dyDescent="0.25">
      <c r="A64" s="52" t="s">
        <v>74</v>
      </c>
      <c r="B64" s="47">
        <v>42</v>
      </c>
      <c r="C64" s="48" t="s">
        <v>13</v>
      </c>
      <c r="D64" s="58"/>
      <c r="E64" s="73">
        <f t="shared" si="5"/>
        <v>0</v>
      </c>
      <c r="F64" s="58"/>
      <c r="G64" s="72">
        <f t="shared" si="4"/>
        <v>0</v>
      </c>
    </row>
    <row r="65" spans="1:7" s="325" customFormat="1" ht="14.1" customHeight="1" thickTop="1" thickBot="1" x14ac:dyDescent="0.25">
      <c r="A65" s="52" t="s">
        <v>75</v>
      </c>
      <c r="B65" s="47">
        <v>38</v>
      </c>
      <c r="C65" s="48" t="s">
        <v>13</v>
      </c>
      <c r="D65" s="58"/>
      <c r="E65" s="73">
        <f t="shared" si="5"/>
        <v>0</v>
      </c>
      <c r="F65" s="58"/>
      <c r="G65" s="72">
        <f t="shared" si="4"/>
        <v>0</v>
      </c>
    </row>
    <row r="66" spans="1:7" s="325" customFormat="1" ht="14.1" customHeight="1" thickTop="1" thickBot="1" x14ac:dyDescent="0.25">
      <c r="A66" s="52" t="s">
        <v>197</v>
      </c>
      <c r="B66" s="47">
        <v>47.25</v>
      </c>
      <c r="C66" s="48" t="s">
        <v>13</v>
      </c>
      <c r="D66" s="58"/>
      <c r="E66" s="73">
        <f t="shared" si="5"/>
        <v>0</v>
      </c>
      <c r="F66" s="58"/>
      <c r="G66" s="72">
        <f t="shared" si="4"/>
        <v>0</v>
      </c>
    </row>
    <row r="67" spans="1:7" s="325" customFormat="1" ht="14.1" customHeight="1" thickTop="1" thickBot="1" x14ac:dyDescent="0.25">
      <c r="A67" s="52" t="s">
        <v>198</v>
      </c>
      <c r="B67" s="47">
        <v>47.25</v>
      </c>
      <c r="C67" s="48" t="s">
        <v>13</v>
      </c>
      <c r="D67" s="58"/>
      <c r="E67" s="73">
        <f t="shared" si="5"/>
        <v>0</v>
      </c>
      <c r="F67" s="58"/>
      <c r="G67" s="72">
        <f t="shared" si="4"/>
        <v>0</v>
      </c>
    </row>
    <row r="68" spans="1:7" s="325" customFormat="1" ht="14.1" customHeight="1" thickTop="1" thickBot="1" x14ac:dyDescent="0.25">
      <c r="A68" s="52" t="s">
        <v>188</v>
      </c>
      <c r="B68" s="47">
        <v>0</v>
      </c>
      <c r="C68" s="48" t="s">
        <v>166</v>
      </c>
      <c r="D68" s="58"/>
      <c r="E68" s="73">
        <f t="shared" si="5"/>
        <v>0</v>
      </c>
      <c r="F68" s="58"/>
      <c r="G68" s="72">
        <f t="shared" si="4"/>
        <v>0</v>
      </c>
    </row>
    <row r="69" spans="1:7" s="325" customFormat="1" ht="14.1" customHeight="1" thickTop="1" thickBot="1" x14ac:dyDescent="0.25">
      <c r="A69" s="52" t="s">
        <v>189</v>
      </c>
      <c r="B69" s="47">
        <v>105</v>
      </c>
      <c r="C69" s="48" t="s">
        <v>239</v>
      </c>
      <c r="D69" s="58"/>
      <c r="E69" s="73">
        <f t="shared" si="5"/>
        <v>0</v>
      </c>
      <c r="F69" s="58"/>
      <c r="G69" s="72">
        <f t="shared" si="4"/>
        <v>0</v>
      </c>
    </row>
    <row r="70" spans="1:7" s="325" customFormat="1" ht="14.1" customHeight="1" thickTop="1" thickBot="1" x14ac:dyDescent="0.25">
      <c r="A70" s="52" t="s">
        <v>76</v>
      </c>
      <c r="B70" s="47">
        <v>8</v>
      </c>
      <c r="C70" s="48" t="s">
        <v>239</v>
      </c>
      <c r="D70" s="58"/>
      <c r="E70" s="73">
        <f t="shared" si="5"/>
        <v>0</v>
      </c>
      <c r="F70" s="58"/>
      <c r="G70" s="72">
        <f t="shared" si="4"/>
        <v>0</v>
      </c>
    </row>
    <row r="71" spans="1:7" s="325" customFormat="1" ht="14.1" customHeight="1" thickTop="1" thickBot="1" x14ac:dyDescent="0.25">
      <c r="A71" s="52" t="s">
        <v>170</v>
      </c>
      <c r="B71" s="47">
        <v>0</v>
      </c>
      <c r="C71" s="48" t="s">
        <v>166</v>
      </c>
      <c r="D71" s="58"/>
      <c r="E71" s="73">
        <f t="shared" si="5"/>
        <v>0</v>
      </c>
      <c r="F71" s="58"/>
      <c r="G71" s="72">
        <f t="shared" si="4"/>
        <v>0</v>
      </c>
    </row>
    <row r="72" spans="1:7" s="325" customFormat="1" ht="14.1" customHeight="1" thickTop="1" thickBot="1" x14ac:dyDescent="0.25">
      <c r="A72" s="52" t="s">
        <v>171</v>
      </c>
      <c r="B72" s="47">
        <v>0</v>
      </c>
      <c r="C72" s="48" t="s">
        <v>166</v>
      </c>
      <c r="D72" s="58"/>
      <c r="E72" s="73">
        <f t="shared" si="5"/>
        <v>0</v>
      </c>
      <c r="F72" s="58"/>
      <c r="G72" s="72">
        <f t="shared" si="4"/>
        <v>0</v>
      </c>
    </row>
    <row r="73" spans="1:7" s="325" customFormat="1" ht="14.1" customHeight="1" thickTop="1" thickBot="1" x14ac:dyDescent="0.25">
      <c r="A73" s="52" t="s">
        <v>172</v>
      </c>
      <c r="B73" s="47">
        <v>0</v>
      </c>
      <c r="C73" s="48" t="s">
        <v>166</v>
      </c>
      <c r="D73" s="58"/>
      <c r="E73" s="73">
        <f>B73*D73</f>
        <v>0</v>
      </c>
      <c r="F73" s="58"/>
      <c r="G73" s="72">
        <f t="shared" si="4"/>
        <v>0</v>
      </c>
    </row>
    <row r="74" spans="1:7" s="325" customFormat="1" ht="14.1" customHeight="1" thickTop="1" thickBot="1" x14ac:dyDescent="0.25">
      <c r="A74" s="52" t="s">
        <v>77</v>
      </c>
      <c r="B74" s="47">
        <v>3.75</v>
      </c>
      <c r="C74" s="48" t="s">
        <v>59</v>
      </c>
      <c r="D74" s="58"/>
      <c r="E74" s="73">
        <f t="shared" si="5"/>
        <v>0</v>
      </c>
      <c r="F74" s="58"/>
      <c r="G74" s="72">
        <f t="shared" si="4"/>
        <v>0</v>
      </c>
    </row>
    <row r="75" spans="1:7" s="325" customFormat="1" ht="14.1" customHeight="1" thickTop="1" thickBot="1" x14ac:dyDescent="0.25">
      <c r="A75" s="52" t="s">
        <v>78</v>
      </c>
      <c r="B75" s="47">
        <v>0.5</v>
      </c>
      <c r="C75" s="48" t="s">
        <v>11</v>
      </c>
      <c r="D75" s="58"/>
      <c r="E75" s="73">
        <f t="shared" si="5"/>
        <v>0</v>
      </c>
      <c r="F75" s="58"/>
      <c r="G75" s="72">
        <f t="shared" si="4"/>
        <v>0</v>
      </c>
    </row>
    <row r="76" spans="1:7" s="325" customFormat="1" ht="14.1" customHeight="1" thickTop="1" thickBot="1" x14ac:dyDescent="0.25">
      <c r="A76" s="53" t="s">
        <v>287</v>
      </c>
      <c r="B76" s="47">
        <v>105</v>
      </c>
      <c r="C76" s="48" t="s">
        <v>230</v>
      </c>
      <c r="D76" s="58"/>
      <c r="E76" s="73">
        <f t="shared" si="5"/>
        <v>0</v>
      </c>
      <c r="F76" s="58"/>
      <c r="G76" s="72">
        <f t="shared" si="4"/>
        <v>0</v>
      </c>
    </row>
    <row r="77" spans="1:7" s="325" customFormat="1" ht="14.1" customHeight="1" thickTop="1" thickBot="1" x14ac:dyDescent="0.25">
      <c r="A77" s="53" t="s">
        <v>288</v>
      </c>
      <c r="B77" s="47">
        <v>94.5</v>
      </c>
      <c r="C77" s="48" t="s">
        <v>5</v>
      </c>
      <c r="D77" s="58"/>
      <c r="E77" s="73">
        <f t="shared" si="5"/>
        <v>0</v>
      </c>
      <c r="F77" s="58"/>
      <c r="G77" s="72">
        <f t="shared" si="4"/>
        <v>0</v>
      </c>
    </row>
    <row r="78" spans="1:7" s="325" customFormat="1" ht="14.1" customHeight="1" thickTop="1" thickBot="1" x14ac:dyDescent="0.25">
      <c r="A78" s="25" t="s">
        <v>154</v>
      </c>
      <c r="B78" s="42"/>
      <c r="C78" s="19"/>
      <c r="D78" s="43"/>
      <c r="E78" s="91"/>
      <c r="F78" s="43"/>
      <c r="G78" s="91"/>
    </row>
    <row r="79" spans="1:7" s="325" customFormat="1" ht="14.1" customHeight="1" thickTop="1" thickBot="1" x14ac:dyDescent="0.25">
      <c r="A79" s="58"/>
      <c r="B79" s="98">
        <v>0</v>
      </c>
      <c r="C79" s="78"/>
      <c r="D79" s="58"/>
      <c r="E79" s="73">
        <f t="shared" si="5"/>
        <v>0</v>
      </c>
      <c r="F79" s="58"/>
      <c r="G79" s="71">
        <f>B79*F79</f>
        <v>0</v>
      </c>
    </row>
    <row r="80" spans="1:7" s="325" customFormat="1" ht="14.1" customHeight="1" thickTop="1" thickBot="1" x14ac:dyDescent="0.25">
      <c r="A80" s="58"/>
      <c r="B80" s="98">
        <v>0</v>
      </c>
      <c r="C80" s="78"/>
      <c r="D80" s="58"/>
      <c r="E80" s="73">
        <f t="shared" si="5"/>
        <v>0</v>
      </c>
      <c r="F80" s="58"/>
      <c r="G80" s="71">
        <f t="shared" ref="G80:G81" si="6">B80*F80</f>
        <v>0</v>
      </c>
    </row>
    <row r="81" spans="1:7" s="325" customFormat="1" ht="14.1" customHeight="1" thickTop="1" thickBot="1" x14ac:dyDescent="0.25">
      <c r="A81" s="58"/>
      <c r="B81" s="98">
        <v>0</v>
      </c>
      <c r="C81" s="78"/>
      <c r="D81" s="58"/>
      <c r="E81" s="92">
        <f>B81*D81</f>
        <v>0</v>
      </c>
      <c r="F81" s="58"/>
      <c r="G81" s="71">
        <f t="shared" si="6"/>
        <v>0</v>
      </c>
    </row>
    <row r="82" spans="1:7" s="325" customFormat="1" ht="14.1" customHeight="1" thickTop="1" x14ac:dyDescent="0.2">
      <c r="A82" s="1"/>
      <c r="B82" s="23"/>
      <c r="C82" s="93"/>
      <c r="D82" s="1"/>
      <c r="E82" s="94"/>
      <c r="F82" s="1"/>
      <c r="G82" s="94"/>
    </row>
    <row r="83" spans="1:7" s="325" customFormat="1" ht="14.1" customHeight="1" x14ac:dyDescent="0.2">
      <c r="A83" s="1"/>
      <c r="B83" s="23"/>
      <c r="C83" s="93"/>
      <c r="D83" s="44" t="s">
        <v>293</v>
      </c>
      <c r="E83" s="75">
        <f>SUM(E46:E81)</f>
        <v>0</v>
      </c>
      <c r="F83" s="46" t="s">
        <v>293</v>
      </c>
      <c r="G83" s="75">
        <f>SUM(G46:G81)</f>
        <v>0</v>
      </c>
    </row>
    <row r="84" spans="1:7" s="325" customFormat="1" ht="14.1" customHeight="1" x14ac:dyDescent="0.2">
      <c r="A84" s="100"/>
      <c r="B84" s="101"/>
      <c r="C84" s="102"/>
      <c r="D84" s="103"/>
      <c r="E84" s="104"/>
      <c r="F84" s="103"/>
      <c r="G84" s="104"/>
    </row>
    <row r="85" spans="1:7" s="325" customFormat="1" ht="14.1" customHeight="1" x14ac:dyDescent="0.2">
      <c r="A85" s="210" t="s">
        <v>254</v>
      </c>
      <c r="B85" s="105"/>
      <c r="C85" s="106"/>
      <c r="D85" s="219" t="s">
        <v>245</v>
      </c>
      <c r="E85" s="220"/>
      <c r="F85" s="219" t="s">
        <v>247</v>
      </c>
      <c r="G85" s="220"/>
    </row>
    <row r="86" spans="1:7" s="325" customFormat="1" ht="14.1" customHeight="1" x14ac:dyDescent="0.2">
      <c r="A86" s="211"/>
      <c r="B86" s="107"/>
      <c r="C86" s="108"/>
      <c r="D86" s="221"/>
      <c r="E86" s="222"/>
      <c r="F86" s="221"/>
      <c r="G86" s="222"/>
    </row>
    <row r="87" spans="1:7" s="325" customFormat="1" ht="14.1" customHeight="1" thickBot="1" x14ac:dyDescent="0.25">
      <c r="A87" s="109" t="s">
        <v>238</v>
      </c>
      <c r="B87" s="110" t="s">
        <v>35</v>
      </c>
      <c r="C87" s="111" t="s">
        <v>0</v>
      </c>
      <c r="D87" s="69" t="s">
        <v>233</v>
      </c>
      <c r="E87" s="111" t="s">
        <v>3</v>
      </c>
      <c r="F87" s="112" t="s">
        <v>233</v>
      </c>
      <c r="G87" s="111" t="s">
        <v>3</v>
      </c>
    </row>
    <row r="88" spans="1:7" s="325" customFormat="1" ht="14.1" customHeight="1" thickTop="1" thickBot="1" x14ac:dyDescent="0.25">
      <c r="A88" s="62" t="s">
        <v>212</v>
      </c>
      <c r="B88" s="54">
        <v>12.75</v>
      </c>
      <c r="C88" s="67" t="s">
        <v>13</v>
      </c>
      <c r="D88" s="58"/>
      <c r="E88" s="99">
        <f>B88*D88</f>
        <v>0</v>
      </c>
      <c r="F88" s="58"/>
      <c r="G88" s="72">
        <f>B88*F88</f>
        <v>0</v>
      </c>
    </row>
    <row r="89" spans="1:7" s="325" customFormat="1" ht="14.1" customHeight="1" thickTop="1" thickBot="1" x14ac:dyDescent="0.25">
      <c r="A89" s="113" t="s">
        <v>213</v>
      </c>
      <c r="B89" s="55">
        <v>15.75</v>
      </c>
      <c r="C89" s="61" t="s">
        <v>13</v>
      </c>
      <c r="D89" s="58"/>
      <c r="E89" s="73">
        <f t="shared" ref="E89:E106" si="7">B89*D89</f>
        <v>0</v>
      </c>
      <c r="F89" s="58"/>
      <c r="G89" s="72">
        <f t="shared" ref="G89:G110" si="8">B89*F89</f>
        <v>0</v>
      </c>
    </row>
    <row r="90" spans="1:7" s="325" customFormat="1" ht="14.1" customHeight="1" thickTop="1" thickBot="1" x14ac:dyDescent="0.25">
      <c r="A90" s="113" t="s">
        <v>199</v>
      </c>
      <c r="B90" s="55">
        <v>10.5</v>
      </c>
      <c r="C90" s="61" t="s">
        <v>13</v>
      </c>
      <c r="D90" s="58"/>
      <c r="E90" s="73">
        <f t="shared" si="7"/>
        <v>0</v>
      </c>
      <c r="F90" s="58"/>
      <c r="G90" s="72">
        <f t="shared" si="8"/>
        <v>0</v>
      </c>
    </row>
    <row r="91" spans="1:7" s="325" customFormat="1" ht="14.1" customHeight="1" thickTop="1" thickBot="1" x14ac:dyDescent="0.25">
      <c r="A91" s="62" t="s">
        <v>200</v>
      </c>
      <c r="B91" s="56">
        <v>9.5</v>
      </c>
      <c r="C91" s="65" t="s">
        <v>13</v>
      </c>
      <c r="D91" s="58"/>
      <c r="E91" s="73">
        <f t="shared" si="7"/>
        <v>0</v>
      </c>
      <c r="F91" s="58"/>
      <c r="G91" s="72">
        <f t="shared" si="8"/>
        <v>0</v>
      </c>
    </row>
    <row r="92" spans="1:7" s="325" customFormat="1" ht="14.1" customHeight="1" thickTop="1" thickBot="1" x14ac:dyDescent="0.25">
      <c r="A92" s="62" t="s">
        <v>201</v>
      </c>
      <c r="B92" s="56">
        <v>15.75</v>
      </c>
      <c r="C92" s="65" t="s">
        <v>13</v>
      </c>
      <c r="D92" s="58"/>
      <c r="E92" s="73">
        <f t="shared" si="7"/>
        <v>0</v>
      </c>
      <c r="F92" s="58"/>
      <c r="G92" s="72">
        <f t="shared" si="8"/>
        <v>0</v>
      </c>
    </row>
    <row r="93" spans="1:7" s="325" customFormat="1" ht="14.1" customHeight="1" thickTop="1" thickBot="1" x14ac:dyDescent="0.25">
      <c r="A93" s="62" t="s">
        <v>202</v>
      </c>
      <c r="B93" s="56">
        <v>13.75</v>
      </c>
      <c r="C93" s="65" t="s">
        <v>13</v>
      </c>
      <c r="D93" s="58"/>
      <c r="E93" s="73">
        <f t="shared" si="7"/>
        <v>0</v>
      </c>
      <c r="F93" s="58"/>
      <c r="G93" s="72">
        <f t="shared" si="8"/>
        <v>0</v>
      </c>
    </row>
    <row r="94" spans="1:7" s="325" customFormat="1" ht="14.1" customHeight="1" thickTop="1" thickBot="1" x14ac:dyDescent="0.25">
      <c r="A94" s="62" t="s">
        <v>206</v>
      </c>
      <c r="B94" s="56">
        <v>23.25</v>
      </c>
      <c r="C94" s="65" t="s">
        <v>13</v>
      </c>
      <c r="D94" s="58"/>
      <c r="E94" s="73">
        <f t="shared" si="7"/>
        <v>0</v>
      </c>
      <c r="F94" s="58"/>
      <c r="G94" s="72">
        <f t="shared" si="8"/>
        <v>0</v>
      </c>
    </row>
    <row r="95" spans="1:7" s="325" customFormat="1" ht="14.1" customHeight="1" thickTop="1" thickBot="1" x14ac:dyDescent="0.25">
      <c r="A95" s="62" t="s">
        <v>203</v>
      </c>
      <c r="B95" s="56">
        <v>23.25</v>
      </c>
      <c r="C95" s="65" t="s">
        <v>13</v>
      </c>
      <c r="D95" s="58"/>
      <c r="E95" s="73">
        <f t="shared" si="7"/>
        <v>0</v>
      </c>
      <c r="F95" s="58"/>
      <c r="G95" s="72">
        <f t="shared" si="8"/>
        <v>0</v>
      </c>
    </row>
    <row r="96" spans="1:7" s="325" customFormat="1" ht="14.1" customHeight="1" thickTop="1" thickBot="1" x14ac:dyDescent="0.25">
      <c r="A96" s="62" t="s">
        <v>204</v>
      </c>
      <c r="B96" s="55">
        <v>26.26</v>
      </c>
      <c r="C96" s="61" t="s">
        <v>13</v>
      </c>
      <c r="D96" s="58"/>
      <c r="E96" s="73">
        <f t="shared" si="7"/>
        <v>0</v>
      </c>
      <c r="F96" s="58"/>
      <c r="G96" s="72">
        <f t="shared" si="8"/>
        <v>0</v>
      </c>
    </row>
    <row r="97" spans="1:7" s="325" customFormat="1" ht="14.1" customHeight="1" thickTop="1" thickBot="1" x14ac:dyDescent="0.25">
      <c r="A97" s="62" t="s">
        <v>205</v>
      </c>
      <c r="B97" s="55">
        <v>25.25</v>
      </c>
      <c r="C97" s="61" t="s">
        <v>13</v>
      </c>
      <c r="D97" s="58"/>
      <c r="E97" s="73">
        <f t="shared" si="7"/>
        <v>0</v>
      </c>
      <c r="F97" s="58"/>
      <c r="G97" s="72">
        <f t="shared" si="8"/>
        <v>0</v>
      </c>
    </row>
    <row r="98" spans="1:7" s="325" customFormat="1" ht="14.1" customHeight="1" thickTop="1" thickBot="1" x14ac:dyDescent="0.25">
      <c r="A98" s="87" t="s">
        <v>79</v>
      </c>
      <c r="B98" s="56">
        <v>14.75</v>
      </c>
      <c r="C98" s="65" t="s">
        <v>13</v>
      </c>
      <c r="D98" s="58"/>
      <c r="E98" s="73">
        <f t="shared" si="7"/>
        <v>0</v>
      </c>
      <c r="F98" s="58"/>
      <c r="G98" s="72">
        <f t="shared" si="8"/>
        <v>0</v>
      </c>
    </row>
    <row r="99" spans="1:7" s="325" customFormat="1" ht="14.1" customHeight="1" thickTop="1" thickBot="1" x14ac:dyDescent="0.25">
      <c r="A99" s="62" t="s">
        <v>207</v>
      </c>
      <c r="B99" s="56">
        <v>8</v>
      </c>
      <c r="C99" s="65" t="s">
        <v>13</v>
      </c>
      <c r="D99" s="58"/>
      <c r="E99" s="73">
        <f t="shared" si="7"/>
        <v>0</v>
      </c>
      <c r="F99" s="58"/>
      <c r="G99" s="72">
        <f t="shared" si="8"/>
        <v>0</v>
      </c>
    </row>
    <row r="100" spans="1:7" s="325" customFormat="1" ht="14.1" customHeight="1" thickTop="1" thickBot="1" x14ac:dyDescent="0.25">
      <c r="A100" s="62" t="s">
        <v>208</v>
      </c>
      <c r="B100" s="56">
        <v>15.75</v>
      </c>
      <c r="C100" s="65" t="s">
        <v>13</v>
      </c>
      <c r="D100" s="58"/>
      <c r="E100" s="73">
        <f t="shared" si="7"/>
        <v>0</v>
      </c>
      <c r="F100" s="58"/>
      <c r="G100" s="72">
        <f t="shared" si="8"/>
        <v>0</v>
      </c>
    </row>
    <row r="101" spans="1:7" s="325" customFormat="1" ht="14.1" customHeight="1" thickTop="1" thickBot="1" x14ac:dyDescent="0.25">
      <c r="A101" s="62" t="s">
        <v>209</v>
      </c>
      <c r="B101" s="56">
        <v>23.75</v>
      </c>
      <c r="C101" s="65" t="s">
        <v>13</v>
      </c>
      <c r="D101" s="58"/>
      <c r="E101" s="73">
        <f t="shared" si="7"/>
        <v>0</v>
      </c>
      <c r="F101" s="58"/>
      <c r="G101" s="72">
        <f t="shared" si="8"/>
        <v>0</v>
      </c>
    </row>
    <row r="102" spans="1:7" s="325" customFormat="1" ht="14.1" customHeight="1" thickTop="1" thickBot="1" x14ac:dyDescent="0.25">
      <c r="A102" s="62" t="s">
        <v>80</v>
      </c>
      <c r="B102" s="56">
        <v>15.75</v>
      </c>
      <c r="C102" s="65" t="s">
        <v>13</v>
      </c>
      <c r="D102" s="58"/>
      <c r="E102" s="73">
        <f t="shared" si="7"/>
        <v>0</v>
      </c>
      <c r="F102" s="58"/>
      <c r="G102" s="72">
        <f t="shared" si="8"/>
        <v>0</v>
      </c>
    </row>
    <row r="103" spans="1:7" s="325" customFormat="1" ht="14.1" customHeight="1" thickTop="1" thickBot="1" x14ac:dyDescent="0.25">
      <c r="A103" s="62" t="s">
        <v>81</v>
      </c>
      <c r="B103" s="56">
        <v>11.75</v>
      </c>
      <c r="C103" s="65" t="s">
        <v>13</v>
      </c>
      <c r="D103" s="58"/>
      <c r="E103" s="73">
        <f t="shared" si="7"/>
        <v>0</v>
      </c>
      <c r="F103" s="58"/>
      <c r="G103" s="72">
        <f t="shared" si="8"/>
        <v>0</v>
      </c>
    </row>
    <row r="104" spans="1:7" s="325" customFormat="1" ht="14.1" customHeight="1" thickTop="1" thickBot="1" x14ac:dyDescent="0.25">
      <c r="A104" s="62" t="s">
        <v>210</v>
      </c>
      <c r="B104" s="55">
        <v>23.25</v>
      </c>
      <c r="C104" s="61" t="s">
        <v>13</v>
      </c>
      <c r="D104" s="58"/>
      <c r="E104" s="73">
        <f t="shared" si="7"/>
        <v>0</v>
      </c>
      <c r="F104" s="58"/>
      <c r="G104" s="72">
        <f t="shared" si="8"/>
        <v>0</v>
      </c>
    </row>
    <row r="105" spans="1:7" s="325" customFormat="1" ht="14.1" customHeight="1" thickTop="1" thickBot="1" x14ac:dyDescent="0.25">
      <c r="A105" s="113" t="s">
        <v>211</v>
      </c>
      <c r="B105" s="55">
        <v>33.75</v>
      </c>
      <c r="C105" s="61" t="s">
        <v>13</v>
      </c>
      <c r="D105" s="58"/>
      <c r="E105" s="73">
        <f t="shared" si="7"/>
        <v>0</v>
      </c>
      <c r="F105" s="58"/>
      <c r="G105" s="72">
        <f t="shared" si="8"/>
        <v>0</v>
      </c>
    </row>
    <row r="106" spans="1:7" s="325" customFormat="1" ht="14.1" customHeight="1" thickTop="1" thickBot="1" x14ac:dyDescent="0.25">
      <c r="A106" s="113" t="s">
        <v>82</v>
      </c>
      <c r="B106" s="55">
        <v>11.75</v>
      </c>
      <c r="C106" s="61" t="s">
        <v>11</v>
      </c>
      <c r="D106" s="58"/>
      <c r="E106" s="73">
        <f t="shared" si="7"/>
        <v>0</v>
      </c>
      <c r="F106" s="58"/>
      <c r="G106" s="72">
        <f t="shared" si="8"/>
        <v>0</v>
      </c>
    </row>
    <row r="107" spans="1:7" s="325" customFormat="1" ht="14.1" customHeight="1" thickTop="1" thickBot="1" x14ac:dyDescent="0.25">
      <c r="A107" s="88" t="s">
        <v>154</v>
      </c>
      <c r="B107" s="45"/>
      <c r="C107" s="70"/>
      <c r="D107" s="90"/>
      <c r="E107" s="114"/>
      <c r="F107" s="115"/>
      <c r="G107" s="114"/>
    </row>
    <row r="108" spans="1:7" s="325" customFormat="1" ht="14.1" customHeight="1" thickTop="1" thickBot="1" x14ac:dyDescent="0.25">
      <c r="A108" s="118"/>
      <c r="B108" s="80">
        <v>0</v>
      </c>
      <c r="C108" s="78"/>
      <c r="D108" s="58"/>
      <c r="E108" s="73">
        <f t="shared" ref="E108:E109" si="9">B108*D108</f>
        <v>0</v>
      </c>
      <c r="F108" s="58"/>
      <c r="G108" s="72">
        <f t="shared" si="8"/>
        <v>0</v>
      </c>
    </row>
    <row r="109" spans="1:7" s="325" customFormat="1" ht="14.1" customHeight="1" thickTop="1" thickBot="1" x14ac:dyDescent="0.25">
      <c r="A109" s="118"/>
      <c r="B109" s="80">
        <v>0</v>
      </c>
      <c r="C109" s="78"/>
      <c r="D109" s="58"/>
      <c r="E109" s="73">
        <f t="shared" si="9"/>
        <v>0</v>
      </c>
      <c r="F109" s="58"/>
      <c r="G109" s="72">
        <f t="shared" si="8"/>
        <v>0</v>
      </c>
    </row>
    <row r="110" spans="1:7" s="325" customFormat="1" ht="14.1" customHeight="1" thickTop="1" thickBot="1" x14ac:dyDescent="0.25">
      <c r="A110" s="118"/>
      <c r="B110" s="80">
        <v>0</v>
      </c>
      <c r="C110" s="78"/>
      <c r="D110" s="58"/>
      <c r="E110" s="92">
        <f>B110*D110</f>
        <v>0</v>
      </c>
      <c r="F110" s="58"/>
      <c r="G110" s="72">
        <f t="shared" si="8"/>
        <v>0</v>
      </c>
    </row>
    <row r="111" spans="1:7" s="325" customFormat="1" ht="14.1" customHeight="1" thickTop="1" x14ac:dyDescent="0.2">
      <c r="A111" s="116"/>
      <c r="B111" s="27"/>
      <c r="C111" s="93"/>
      <c r="D111" s="1"/>
      <c r="E111" s="94"/>
      <c r="F111" s="1"/>
      <c r="G111" s="94"/>
    </row>
    <row r="112" spans="1:7" s="325" customFormat="1" ht="14.1" customHeight="1" x14ac:dyDescent="0.2">
      <c r="A112" s="1"/>
      <c r="B112" s="27"/>
      <c r="C112" s="93"/>
      <c r="D112" s="117" t="s">
        <v>293</v>
      </c>
      <c r="E112" s="75">
        <f>SUM(E88:E110)</f>
        <v>0</v>
      </c>
      <c r="F112" s="97" t="s">
        <v>293</v>
      </c>
      <c r="G112" s="75">
        <f t="shared" ref="G112" si="10">SUM(G88:G110)</f>
        <v>0</v>
      </c>
    </row>
    <row r="113" spans="1:7" s="325" customFormat="1" ht="14.1" customHeight="1" x14ac:dyDescent="0.2">
      <c r="A113" s="119"/>
      <c r="B113" s="120"/>
      <c r="C113" s="121"/>
      <c r="D113" s="122"/>
      <c r="E113" s="122"/>
      <c r="F113" s="122"/>
      <c r="G113" s="123"/>
    </row>
    <row r="114" spans="1:7" s="325" customFormat="1" ht="14.1" customHeight="1" x14ac:dyDescent="0.2">
      <c r="A114" s="225" t="s">
        <v>147</v>
      </c>
      <c r="B114" s="34"/>
      <c r="C114" s="83"/>
      <c r="D114" s="223" t="s">
        <v>245</v>
      </c>
      <c r="E114" s="224"/>
      <c r="F114" s="223" t="s">
        <v>247</v>
      </c>
      <c r="G114" s="224"/>
    </row>
    <row r="115" spans="1:7" s="325" customFormat="1" ht="14.1" customHeight="1" x14ac:dyDescent="0.2">
      <c r="A115" s="211"/>
      <c r="B115" s="32"/>
      <c r="C115" s="84"/>
      <c r="D115" s="221"/>
      <c r="E115" s="222"/>
      <c r="F115" s="221"/>
      <c r="G115" s="222"/>
    </row>
    <row r="116" spans="1:7" s="325" customFormat="1" ht="14.1" customHeight="1" thickBot="1" x14ac:dyDescent="0.25">
      <c r="A116" s="124" t="s">
        <v>238</v>
      </c>
      <c r="B116" s="33" t="s">
        <v>35</v>
      </c>
      <c r="C116" s="125" t="s">
        <v>0</v>
      </c>
      <c r="D116" s="69" t="s">
        <v>233</v>
      </c>
      <c r="E116" s="111" t="s">
        <v>3</v>
      </c>
      <c r="F116" s="112" t="s">
        <v>233</v>
      </c>
      <c r="G116" s="111" t="s">
        <v>3</v>
      </c>
    </row>
    <row r="117" spans="1:7" s="325" customFormat="1" ht="14.1" customHeight="1" thickTop="1" thickBot="1" x14ac:dyDescent="0.25">
      <c r="A117" s="126" t="s">
        <v>176</v>
      </c>
      <c r="B117" s="54">
        <v>1890</v>
      </c>
      <c r="C117" s="67" t="s">
        <v>239</v>
      </c>
      <c r="D117" s="58"/>
      <c r="E117" s="99">
        <f>B117*D117</f>
        <v>0</v>
      </c>
      <c r="F117" s="58"/>
      <c r="G117" s="72">
        <f>B117*F117</f>
        <v>0</v>
      </c>
    </row>
    <row r="118" spans="1:7" s="325" customFormat="1" ht="14.1" customHeight="1" thickTop="1" thickBot="1" x14ac:dyDescent="0.25">
      <c r="A118" s="126" t="s">
        <v>229</v>
      </c>
      <c r="B118" s="54">
        <v>2100</v>
      </c>
      <c r="C118" s="67" t="s">
        <v>239</v>
      </c>
      <c r="D118" s="58"/>
      <c r="E118" s="99">
        <f t="shared" ref="E118:E135" si="11">B118*D118</f>
        <v>0</v>
      </c>
      <c r="F118" s="58"/>
      <c r="G118" s="72">
        <f t="shared" ref="G118:G135" si="12">B118*F118</f>
        <v>0</v>
      </c>
    </row>
    <row r="119" spans="1:7" s="325" customFormat="1" ht="15" customHeight="1" thickTop="1" thickBot="1" x14ac:dyDescent="0.25">
      <c r="A119" s="126" t="s">
        <v>278</v>
      </c>
      <c r="B119" s="54">
        <v>68.25</v>
      </c>
      <c r="C119" s="67" t="s">
        <v>11</v>
      </c>
      <c r="D119" s="58"/>
      <c r="E119" s="99">
        <f t="shared" si="11"/>
        <v>0</v>
      </c>
      <c r="F119" s="58"/>
      <c r="G119" s="72">
        <f t="shared" si="12"/>
        <v>0</v>
      </c>
    </row>
    <row r="120" spans="1:7" s="325" customFormat="1" ht="15" customHeight="1" thickTop="1" thickBot="1" x14ac:dyDescent="0.25">
      <c r="A120" s="127" t="s">
        <v>279</v>
      </c>
      <c r="B120" s="55">
        <v>89.25</v>
      </c>
      <c r="C120" s="61" t="s">
        <v>11</v>
      </c>
      <c r="D120" s="58"/>
      <c r="E120" s="99">
        <f t="shared" si="11"/>
        <v>0</v>
      </c>
      <c r="F120" s="58"/>
      <c r="G120" s="72">
        <f t="shared" si="12"/>
        <v>0</v>
      </c>
    </row>
    <row r="121" spans="1:7" s="325" customFormat="1" ht="14.1" customHeight="1" thickTop="1" thickBot="1" x14ac:dyDescent="0.25">
      <c r="A121" s="126" t="s">
        <v>280</v>
      </c>
      <c r="B121" s="54">
        <v>108.25</v>
      </c>
      <c r="C121" s="67" t="s">
        <v>11</v>
      </c>
      <c r="D121" s="58"/>
      <c r="E121" s="99">
        <f t="shared" si="11"/>
        <v>0</v>
      </c>
      <c r="F121" s="58"/>
      <c r="G121" s="72">
        <f t="shared" si="12"/>
        <v>0</v>
      </c>
    </row>
    <row r="122" spans="1:7" s="325" customFormat="1" ht="14.1" customHeight="1" thickTop="1" thickBot="1" x14ac:dyDescent="0.25">
      <c r="A122" s="127" t="s">
        <v>255</v>
      </c>
      <c r="B122" s="55">
        <v>131.25</v>
      </c>
      <c r="C122" s="61" t="s">
        <v>11</v>
      </c>
      <c r="D122" s="58"/>
      <c r="E122" s="99">
        <f t="shared" si="11"/>
        <v>0</v>
      </c>
      <c r="F122" s="58"/>
      <c r="G122" s="72">
        <f t="shared" si="12"/>
        <v>0</v>
      </c>
    </row>
    <row r="123" spans="1:7" s="325" customFormat="1" ht="14.1" customHeight="1" thickTop="1" thickBot="1" x14ac:dyDescent="0.25">
      <c r="A123" s="127" t="s">
        <v>261</v>
      </c>
      <c r="B123" s="55">
        <v>262.5</v>
      </c>
      <c r="C123" s="61" t="s">
        <v>239</v>
      </c>
      <c r="D123" s="58"/>
      <c r="E123" s="99">
        <f t="shared" si="11"/>
        <v>0</v>
      </c>
      <c r="F123" s="58"/>
      <c r="G123" s="72">
        <f t="shared" si="12"/>
        <v>0</v>
      </c>
    </row>
    <row r="124" spans="1:7" s="325" customFormat="1" ht="14.1" customHeight="1" thickTop="1" thickBot="1" x14ac:dyDescent="0.25">
      <c r="A124" s="127" t="s">
        <v>262</v>
      </c>
      <c r="B124" s="55">
        <v>399</v>
      </c>
      <c r="C124" s="61" t="s">
        <v>239</v>
      </c>
      <c r="D124" s="58"/>
      <c r="E124" s="99">
        <f t="shared" si="11"/>
        <v>0</v>
      </c>
      <c r="F124" s="58"/>
      <c r="G124" s="72">
        <f t="shared" si="12"/>
        <v>0</v>
      </c>
    </row>
    <row r="125" spans="1:7" s="325" customFormat="1" ht="14.1" customHeight="1" thickTop="1" thickBot="1" x14ac:dyDescent="0.25">
      <c r="A125" s="127" t="s">
        <v>263</v>
      </c>
      <c r="B125" s="55">
        <v>446.25</v>
      </c>
      <c r="C125" s="61" t="s">
        <v>239</v>
      </c>
      <c r="D125" s="58"/>
      <c r="E125" s="99">
        <f t="shared" si="11"/>
        <v>0</v>
      </c>
      <c r="F125" s="58"/>
      <c r="G125" s="72">
        <f t="shared" si="12"/>
        <v>0</v>
      </c>
    </row>
    <row r="126" spans="1:7" s="325" customFormat="1" ht="12.75" customHeight="1" thickTop="1" thickBot="1" x14ac:dyDescent="0.25">
      <c r="A126" s="127" t="s">
        <v>264</v>
      </c>
      <c r="B126" s="55">
        <v>525</v>
      </c>
      <c r="C126" s="61" t="s">
        <v>239</v>
      </c>
      <c r="D126" s="58"/>
      <c r="E126" s="73">
        <f t="shared" si="11"/>
        <v>0</v>
      </c>
      <c r="F126" s="58"/>
      <c r="G126" s="72">
        <f t="shared" si="12"/>
        <v>0</v>
      </c>
    </row>
    <row r="127" spans="1:7" s="325" customFormat="1" ht="15.75" customHeight="1" thickTop="1" thickBot="1" x14ac:dyDescent="0.25">
      <c r="A127" s="127" t="s">
        <v>143</v>
      </c>
      <c r="B127" s="55">
        <v>3150</v>
      </c>
      <c r="C127" s="61" t="s">
        <v>239</v>
      </c>
      <c r="D127" s="58"/>
      <c r="E127" s="99">
        <f t="shared" si="11"/>
        <v>0</v>
      </c>
      <c r="F127" s="58"/>
      <c r="G127" s="72">
        <f t="shared" si="12"/>
        <v>0</v>
      </c>
    </row>
    <row r="128" spans="1:7" s="325" customFormat="1" ht="15.75" customHeight="1" thickTop="1" thickBot="1" x14ac:dyDescent="0.25">
      <c r="A128" s="127" t="s">
        <v>142</v>
      </c>
      <c r="B128" s="55">
        <v>2625</v>
      </c>
      <c r="C128" s="61" t="s">
        <v>239</v>
      </c>
      <c r="D128" s="58"/>
      <c r="E128" s="99">
        <f t="shared" si="11"/>
        <v>0</v>
      </c>
      <c r="F128" s="58"/>
      <c r="G128" s="72">
        <f t="shared" si="12"/>
        <v>0</v>
      </c>
    </row>
    <row r="129" spans="1:7" s="325" customFormat="1" ht="14.1" customHeight="1" thickTop="1" thickBot="1" x14ac:dyDescent="0.25">
      <c r="A129" s="127" t="s">
        <v>265</v>
      </c>
      <c r="B129" s="55">
        <v>6300</v>
      </c>
      <c r="C129" s="61" t="s">
        <v>239</v>
      </c>
      <c r="D129" s="58"/>
      <c r="E129" s="99">
        <f t="shared" si="11"/>
        <v>0</v>
      </c>
      <c r="F129" s="58"/>
      <c r="G129" s="72">
        <f t="shared" si="12"/>
        <v>0</v>
      </c>
    </row>
    <row r="130" spans="1:7" s="325" customFormat="1" ht="14.1" customHeight="1" thickTop="1" thickBot="1" x14ac:dyDescent="0.25">
      <c r="A130" s="127" t="s">
        <v>266</v>
      </c>
      <c r="B130" s="55">
        <v>7875</v>
      </c>
      <c r="C130" s="61" t="s">
        <v>239</v>
      </c>
      <c r="D130" s="58"/>
      <c r="E130" s="99">
        <f t="shared" si="11"/>
        <v>0</v>
      </c>
      <c r="F130" s="58"/>
      <c r="G130" s="72">
        <f t="shared" si="12"/>
        <v>0</v>
      </c>
    </row>
    <row r="131" spans="1:7" s="325" customFormat="1" ht="14.1" customHeight="1" thickTop="1" thickBot="1" x14ac:dyDescent="0.25">
      <c r="A131" s="127" t="s">
        <v>267</v>
      </c>
      <c r="B131" s="55">
        <v>12600</v>
      </c>
      <c r="C131" s="61" t="s">
        <v>239</v>
      </c>
      <c r="D131" s="58"/>
      <c r="E131" s="99">
        <f t="shared" si="11"/>
        <v>0</v>
      </c>
      <c r="F131" s="58"/>
      <c r="G131" s="72">
        <f t="shared" si="12"/>
        <v>0</v>
      </c>
    </row>
    <row r="132" spans="1:7" s="325" customFormat="1" ht="14.1" customHeight="1" thickTop="1" thickBot="1" x14ac:dyDescent="0.25">
      <c r="A132" s="127" t="s">
        <v>281</v>
      </c>
      <c r="B132" s="55">
        <v>3990</v>
      </c>
      <c r="C132" s="61" t="s">
        <v>239</v>
      </c>
      <c r="D132" s="58"/>
      <c r="E132" s="99">
        <f t="shared" si="11"/>
        <v>0</v>
      </c>
      <c r="F132" s="58"/>
      <c r="G132" s="72">
        <f t="shared" si="12"/>
        <v>0</v>
      </c>
    </row>
    <row r="133" spans="1:7" s="325" customFormat="1" ht="14.1" customHeight="1" thickTop="1" thickBot="1" x14ac:dyDescent="0.25">
      <c r="A133" s="127" t="s">
        <v>282</v>
      </c>
      <c r="B133" s="55">
        <v>4410</v>
      </c>
      <c r="C133" s="61" t="s">
        <v>239</v>
      </c>
      <c r="D133" s="58"/>
      <c r="E133" s="99">
        <f t="shared" si="11"/>
        <v>0</v>
      </c>
      <c r="F133" s="58"/>
      <c r="G133" s="72">
        <f t="shared" si="12"/>
        <v>0</v>
      </c>
    </row>
    <row r="134" spans="1:7" s="325" customFormat="1" ht="14.1" customHeight="1" thickTop="1" thickBot="1" x14ac:dyDescent="0.25">
      <c r="A134" s="127" t="s">
        <v>283</v>
      </c>
      <c r="B134" s="55">
        <v>5250</v>
      </c>
      <c r="C134" s="61" t="s">
        <v>239</v>
      </c>
      <c r="D134" s="58"/>
      <c r="E134" s="99">
        <f t="shared" si="11"/>
        <v>0</v>
      </c>
      <c r="F134" s="58"/>
      <c r="G134" s="72">
        <f t="shared" si="12"/>
        <v>0</v>
      </c>
    </row>
    <row r="135" spans="1:7" s="325" customFormat="1" ht="14.1" customHeight="1" thickTop="1" thickBot="1" x14ac:dyDescent="0.25">
      <c r="A135" s="127" t="s">
        <v>177</v>
      </c>
      <c r="B135" s="55">
        <v>367.5</v>
      </c>
      <c r="C135" s="61" t="s">
        <v>239</v>
      </c>
      <c r="D135" s="58"/>
      <c r="E135" s="73">
        <f t="shared" si="11"/>
        <v>0</v>
      </c>
      <c r="F135" s="58"/>
      <c r="G135" s="72">
        <f t="shared" si="12"/>
        <v>0</v>
      </c>
    </row>
    <row r="136" spans="1:7" s="325" customFormat="1" ht="14.1" customHeight="1" thickTop="1" thickBot="1" x14ac:dyDescent="0.25">
      <c r="A136" s="88" t="s">
        <v>154</v>
      </c>
      <c r="B136" s="89"/>
      <c r="C136" s="70"/>
      <c r="D136" s="90"/>
      <c r="E136" s="91"/>
      <c r="F136" s="76"/>
      <c r="G136" s="91"/>
    </row>
    <row r="137" spans="1:7" s="325" customFormat="1" ht="14.1" customHeight="1" thickTop="1" thickBot="1" x14ac:dyDescent="0.25">
      <c r="A137" s="129"/>
      <c r="B137" s="98">
        <v>0</v>
      </c>
      <c r="C137" s="78"/>
      <c r="D137" s="58"/>
      <c r="E137" s="73">
        <f t="shared" ref="E137:E139" si="13">B137*D137</f>
        <v>0</v>
      </c>
      <c r="F137" s="58"/>
      <c r="G137" s="71">
        <f>B137*F137</f>
        <v>0</v>
      </c>
    </row>
    <row r="138" spans="1:7" s="325" customFormat="1" ht="14.1" customHeight="1" thickTop="1" thickBot="1" x14ac:dyDescent="0.25">
      <c r="A138" s="129"/>
      <c r="B138" s="98">
        <v>0</v>
      </c>
      <c r="C138" s="78"/>
      <c r="D138" s="58"/>
      <c r="E138" s="73">
        <f t="shared" si="13"/>
        <v>0</v>
      </c>
      <c r="F138" s="58"/>
      <c r="G138" s="71">
        <f t="shared" ref="G138:G139" si="14">B138*F138</f>
        <v>0</v>
      </c>
    </row>
    <row r="139" spans="1:7" s="325" customFormat="1" ht="14.1" customHeight="1" thickTop="1" thickBot="1" x14ac:dyDescent="0.25">
      <c r="A139" s="129"/>
      <c r="B139" s="98">
        <v>0</v>
      </c>
      <c r="C139" s="78"/>
      <c r="D139" s="58"/>
      <c r="E139" s="73">
        <f t="shared" si="13"/>
        <v>0</v>
      </c>
      <c r="F139" s="58"/>
      <c r="G139" s="71">
        <f t="shared" si="14"/>
        <v>0</v>
      </c>
    </row>
    <row r="140" spans="1:7" s="325" customFormat="1" ht="14.1" customHeight="1" thickTop="1" x14ac:dyDescent="0.2">
      <c r="A140" s="128"/>
      <c r="B140" s="23"/>
      <c r="C140" s="93"/>
      <c r="D140" s="1"/>
      <c r="E140" s="94"/>
      <c r="F140" s="1"/>
      <c r="G140" s="94"/>
    </row>
    <row r="141" spans="1:7" s="325" customFormat="1" ht="14.1" customHeight="1" x14ac:dyDescent="0.2">
      <c r="A141" s="128"/>
      <c r="B141" s="23"/>
      <c r="C141" s="93"/>
      <c r="D141" s="117" t="s">
        <v>293</v>
      </c>
      <c r="E141" s="75">
        <f>SUM(E117:E139)</f>
        <v>0</v>
      </c>
      <c r="F141" s="97" t="s">
        <v>293</v>
      </c>
      <c r="G141" s="75">
        <f t="shared" ref="G141" si="15">SUM(G117:G139)</f>
        <v>0</v>
      </c>
    </row>
    <row r="142" spans="1:7" s="325" customFormat="1" ht="14.1" customHeight="1" x14ac:dyDescent="0.2">
      <c r="A142" s="130"/>
      <c r="B142" s="131"/>
      <c r="C142" s="121"/>
      <c r="D142" s="122"/>
      <c r="E142" s="123"/>
      <c r="F142" s="122"/>
      <c r="G142" s="123"/>
    </row>
    <row r="143" spans="1:7" s="325" customFormat="1" ht="14.1" customHeight="1" x14ac:dyDescent="0.2">
      <c r="A143" s="226" t="s">
        <v>146</v>
      </c>
      <c r="B143" s="133"/>
      <c r="C143" s="134"/>
      <c r="D143" s="223" t="s">
        <v>245</v>
      </c>
      <c r="E143" s="224"/>
      <c r="F143" s="223" t="s">
        <v>247</v>
      </c>
      <c r="G143" s="224"/>
    </row>
    <row r="144" spans="1:7" s="325" customFormat="1" ht="14.1" customHeight="1" x14ac:dyDescent="0.2">
      <c r="A144" s="227"/>
      <c r="B144" s="135"/>
      <c r="C144" s="84"/>
      <c r="D144" s="221"/>
      <c r="E144" s="222"/>
      <c r="F144" s="221"/>
      <c r="G144" s="222"/>
    </row>
    <row r="145" spans="1:7" s="325" customFormat="1" ht="14.1" customHeight="1" thickBot="1" x14ac:dyDescent="0.25">
      <c r="A145" s="111" t="s">
        <v>238</v>
      </c>
      <c r="B145" s="136" t="s">
        <v>35</v>
      </c>
      <c r="C145" s="137" t="s">
        <v>0</v>
      </c>
      <c r="D145" s="69" t="s">
        <v>233</v>
      </c>
      <c r="E145" s="138" t="s">
        <v>3</v>
      </c>
      <c r="F145" s="112" t="s">
        <v>233</v>
      </c>
      <c r="G145" s="111" t="s">
        <v>3</v>
      </c>
    </row>
    <row r="146" spans="1:7" s="325" customFormat="1" ht="13.5" thickTop="1" thickBot="1" x14ac:dyDescent="0.25">
      <c r="A146" s="139" t="s">
        <v>231</v>
      </c>
      <c r="B146" s="54">
        <v>0</v>
      </c>
      <c r="C146" s="67" t="s">
        <v>239</v>
      </c>
      <c r="D146" s="143"/>
      <c r="E146" s="144">
        <f>B146*D146</f>
        <v>0</v>
      </c>
      <c r="F146" s="58"/>
      <c r="G146" s="72">
        <f>B146*F146</f>
        <v>0</v>
      </c>
    </row>
    <row r="147" spans="1:7" s="244" customFormat="1" ht="14.1" customHeight="1" thickTop="1" thickBot="1" x14ac:dyDescent="0.25">
      <c r="A147" s="139" t="s">
        <v>179</v>
      </c>
      <c r="B147" s="54">
        <v>525</v>
      </c>
      <c r="C147" s="67" t="s">
        <v>239</v>
      </c>
      <c r="D147" s="58"/>
      <c r="E147" s="73">
        <f t="shared" ref="E147:E170" si="16">B147*D147</f>
        <v>0</v>
      </c>
      <c r="F147" s="58"/>
      <c r="G147" s="72">
        <f t="shared" ref="G147:G170" si="17">B147*F147</f>
        <v>0</v>
      </c>
    </row>
    <row r="148" spans="1:7" s="244" customFormat="1" ht="13.5" thickTop="1" thickBot="1" x14ac:dyDescent="0.25">
      <c r="A148" s="139" t="s">
        <v>182</v>
      </c>
      <c r="B148" s="54">
        <v>6300</v>
      </c>
      <c r="C148" s="67" t="s">
        <v>239</v>
      </c>
      <c r="D148" s="58"/>
      <c r="E148" s="73">
        <f t="shared" si="16"/>
        <v>0</v>
      </c>
      <c r="F148" s="58"/>
      <c r="G148" s="72">
        <f t="shared" si="17"/>
        <v>0</v>
      </c>
    </row>
    <row r="149" spans="1:7" s="244" customFormat="1" ht="13.5" thickTop="1" thickBot="1" x14ac:dyDescent="0.25">
      <c r="A149" s="139" t="s">
        <v>183</v>
      </c>
      <c r="B149" s="54">
        <v>10500</v>
      </c>
      <c r="C149" s="67" t="s">
        <v>239</v>
      </c>
      <c r="D149" s="58"/>
      <c r="E149" s="73">
        <f t="shared" si="16"/>
        <v>0</v>
      </c>
      <c r="F149" s="58"/>
      <c r="G149" s="72">
        <f t="shared" si="17"/>
        <v>0</v>
      </c>
    </row>
    <row r="150" spans="1:7" s="244" customFormat="1" ht="13.5" thickTop="1" thickBot="1" x14ac:dyDescent="0.25">
      <c r="A150" s="139" t="s">
        <v>184</v>
      </c>
      <c r="B150" s="54">
        <v>15750</v>
      </c>
      <c r="C150" s="67" t="s">
        <v>239</v>
      </c>
      <c r="D150" s="58"/>
      <c r="E150" s="73">
        <f t="shared" si="16"/>
        <v>0</v>
      </c>
      <c r="F150" s="58"/>
      <c r="G150" s="72">
        <f t="shared" si="17"/>
        <v>0</v>
      </c>
    </row>
    <row r="151" spans="1:7" s="244" customFormat="1" ht="13.5" thickTop="1" thickBot="1" x14ac:dyDescent="0.25">
      <c r="A151" s="139" t="s">
        <v>268</v>
      </c>
      <c r="B151" s="54">
        <v>8.5</v>
      </c>
      <c r="C151" s="67" t="s">
        <v>11</v>
      </c>
      <c r="D151" s="58"/>
      <c r="E151" s="73">
        <f t="shared" si="16"/>
        <v>0</v>
      </c>
      <c r="F151" s="58"/>
      <c r="G151" s="72">
        <f t="shared" si="17"/>
        <v>0</v>
      </c>
    </row>
    <row r="152" spans="1:7" s="244" customFormat="1" ht="13.5" thickTop="1" thickBot="1" x14ac:dyDescent="0.25">
      <c r="A152" s="87" t="s">
        <v>269</v>
      </c>
      <c r="B152" s="54">
        <v>12.75</v>
      </c>
      <c r="C152" s="61" t="s">
        <v>11</v>
      </c>
      <c r="D152" s="58"/>
      <c r="E152" s="73">
        <f t="shared" si="16"/>
        <v>0</v>
      </c>
      <c r="F152" s="58"/>
      <c r="G152" s="72">
        <f t="shared" si="17"/>
        <v>0</v>
      </c>
    </row>
    <row r="153" spans="1:7" s="244" customFormat="1" ht="13.5" thickTop="1" thickBot="1" x14ac:dyDescent="0.25">
      <c r="A153" s="87" t="s">
        <v>270</v>
      </c>
      <c r="B153" s="54">
        <v>34.75</v>
      </c>
      <c r="C153" s="61" t="s">
        <v>11</v>
      </c>
      <c r="D153" s="58"/>
      <c r="E153" s="73">
        <f t="shared" si="16"/>
        <v>0</v>
      </c>
      <c r="F153" s="58"/>
      <c r="G153" s="72">
        <f t="shared" si="17"/>
        <v>0</v>
      </c>
    </row>
    <row r="154" spans="1:7" s="244" customFormat="1" ht="12" customHeight="1" thickTop="1" thickBot="1" x14ac:dyDescent="0.25">
      <c r="A154" s="87" t="s">
        <v>271</v>
      </c>
      <c r="B154" s="55">
        <v>43.25</v>
      </c>
      <c r="C154" s="61" t="s">
        <v>11</v>
      </c>
      <c r="D154" s="58"/>
      <c r="E154" s="73">
        <f t="shared" si="16"/>
        <v>0</v>
      </c>
      <c r="F154" s="58"/>
      <c r="G154" s="72">
        <f t="shared" si="17"/>
        <v>0</v>
      </c>
    </row>
    <row r="155" spans="1:7" s="244" customFormat="1" ht="14.1" customHeight="1" thickTop="1" thickBot="1" x14ac:dyDescent="0.25">
      <c r="A155" s="87" t="s">
        <v>272</v>
      </c>
      <c r="B155" s="55">
        <v>0</v>
      </c>
      <c r="C155" s="61" t="s">
        <v>11</v>
      </c>
      <c r="D155" s="58"/>
      <c r="E155" s="73">
        <f t="shared" si="16"/>
        <v>0</v>
      </c>
      <c r="F155" s="58"/>
      <c r="G155" s="72">
        <f t="shared" si="17"/>
        <v>0</v>
      </c>
    </row>
    <row r="156" spans="1:7" s="244" customFormat="1" ht="13.5" thickTop="1" thickBot="1" x14ac:dyDescent="0.25">
      <c r="A156" s="87" t="s">
        <v>196</v>
      </c>
      <c r="B156" s="55">
        <v>0</v>
      </c>
      <c r="C156" s="61" t="s">
        <v>166</v>
      </c>
      <c r="D156" s="58"/>
      <c r="E156" s="73">
        <f t="shared" si="16"/>
        <v>0</v>
      </c>
      <c r="F156" s="58"/>
      <c r="G156" s="72">
        <f t="shared" si="17"/>
        <v>0</v>
      </c>
    </row>
    <row r="157" spans="1:7" s="244" customFormat="1" ht="14.1" customHeight="1" thickTop="1" thickBot="1" x14ac:dyDescent="0.25">
      <c r="A157" s="87" t="s">
        <v>273</v>
      </c>
      <c r="B157" s="55">
        <v>3150</v>
      </c>
      <c r="C157" s="61" t="s">
        <v>239</v>
      </c>
      <c r="D157" s="58"/>
      <c r="E157" s="73">
        <f t="shared" si="16"/>
        <v>0</v>
      </c>
      <c r="F157" s="58"/>
      <c r="G157" s="72">
        <f t="shared" si="17"/>
        <v>0</v>
      </c>
    </row>
    <row r="158" spans="1:7" s="325" customFormat="1" ht="14.1" customHeight="1" thickTop="1" thickBot="1" x14ac:dyDescent="0.25">
      <c r="A158" s="87" t="s">
        <v>144</v>
      </c>
      <c r="B158" s="55">
        <v>558.75</v>
      </c>
      <c r="C158" s="61" t="s">
        <v>145</v>
      </c>
      <c r="D158" s="58"/>
      <c r="E158" s="73">
        <f t="shared" si="16"/>
        <v>0</v>
      </c>
      <c r="F158" s="58"/>
      <c r="G158" s="72">
        <f t="shared" si="17"/>
        <v>0</v>
      </c>
    </row>
    <row r="159" spans="1:7" s="325" customFormat="1" ht="14.1" customHeight="1" thickTop="1" thickBot="1" x14ac:dyDescent="0.25">
      <c r="A159" s="87" t="s">
        <v>274</v>
      </c>
      <c r="B159" s="55">
        <v>3675</v>
      </c>
      <c r="C159" s="61" t="s">
        <v>239</v>
      </c>
      <c r="D159" s="58"/>
      <c r="E159" s="73">
        <f t="shared" si="16"/>
        <v>0</v>
      </c>
      <c r="F159" s="58"/>
      <c r="G159" s="72">
        <f t="shared" si="17"/>
        <v>0</v>
      </c>
    </row>
    <row r="160" spans="1:7" s="325" customFormat="1" ht="14.1" customHeight="1" thickTop="1" thickBot="1" x14ac:dyDescent="0.25">
      <c r="A160" s="87" t="s">
        <v>144</v>
      </c>
      <c r="B160" s="55">
        <v>558.75</v>
      </c>
      <c r="C160" s="61" t="s">
        <v>145</v>
      </c>
      <c r="D160" s="58"/>
      <c r="E160" s="73">
        <f t="shared" si="16"/>
        <v>0</v>
      </c>
      <c r="F160" s="58"/>
      <c r="G160" s="72">
        <f t="shared" si="17"/>
        <v>0</v>
      </c>
    </row>
    <row r="161" spans="1:7" s="325" customFormat="1" ht="14.1" customHeight="1" thickTop="1" thickBot="1" x14ac:dyDescent="0.25">
      <c r="A161" s="87" t="s">
        <v>275</v>
      </c>
      <c r="B161" s="55">
        <v>4200</v>
      </c>
      <c r="C161" s="61" t="s">
        <v>239</v>
      </c>
      <c r="D161" s="58"/>
      <c r="E161" s="73">
        <f t="shared" si="16"/>
        <v>0</v>
      </c>
      <c r="F161" s="58"/>
      <c r="G161" s="72">
        <f t="shared" si="17"/>
        <v>0</v>
      </c>
    </row>
    <row r="162" spans="1:7" s="325" customFormat="1" ht="14.1" customHeight="1" thickTop="1" thickBot="1" x14ac:dyDescent="0.25">
      <c r="A162" s="87" t="s">
        <v>144</v>
      </c>
      <c r="B162" s="55">
        <v>558.75</v>
      </c>
      <c r="C162" s="61" t="s">
        <v>145</v>
      </c>
      <c r="D162" s="58"/>
      <c r="E162" s="73">
        <f t="shared" si="16"/>
        <v>0</v>
      </c>
      <c r="F162" s="58"/>
      <c r="G162" s="72">
        <f t="shared" si="17"/>
        <v>0</v>
      </c>
    </row>
    <row r="163" spans="1:7" s="325" customFormat="1" ht="14.1" customHeight="1" thickTop="1" thickBot="1" x14ac:dyDescent="0.25">
      <c r="A163" s="87" t="s">
        <v>276</v>
      </c>
      <c r="B163" s="55">
        <v>4200</v>
      </c>
      <c r="C163" s="61" t="s">
        <v>239</v>
      </c>
      <c r="D163" s="58"/>
      <c r="E163" s="73">
        <f t="shared" si="16"/>
        <v>0</v>
      </c>
      <c r="F163" s="58"/>
      <c r="G163" s="72">
        <f t="shared" si="17"/>
        <v>0</v>
      </c>
    </row>
    <row r="164" spans="1:7" s="325" customFormat="1" ht="14.1" customHeight="1" thickTop="1" thickBot="1" x14ac:dyDescent="0.25">
      <c r="A164" s="87" t="s">
        <v>144</v>
      </c>
      <c r="B164" s="55">
        <v>656.25</v>
      </c>
      <c r="C164" s="61" t="s">
        <v>145</v>
      </c>
      <c r="D164" s="58"/>
      <c r="E164" s="73">
        <f t="shared" si="16"/>
        <v>0</v>
      </c>
      <c r="F164" s="58"/>
      <c r="G164" s="72">
        <f t="shared" si="17"/>
        <v>0</v>
      </c>
    </row>
    <row r="165" spans="1:7" s="325" customFormat="1" ht="14.1" customHeight="1" thickTop="1" thickBot="1" x14ac:dyDescent="0.25">
      <c r="A165" s="87" t="s">
        <v>277</v>
      </c>
      <c r="B165" s="55">
        <v>5250</v>
      </c>
      <c r="C165" s="61" t="s">
        <v>239</v>
      </c>
      <c r="D165" s="58"/>
      <c r="E165" s="73">
        <f t="shared" si="16"/>
        <v>0</v>
      </c>
      <c r="F165" s="58"/>
      <c r="G165" s="72">
        <f t="shared" si="17"/>
        <v>0</v>
      </c>
    </row>
    <row r="166" spans="1:7" s="325" customFormat="1" ht="14.1" customHeight="1" thickTop="1" thickBot="1" x14ac:dyDescent="0.25">
      <c r="A166" s="87" t="s">
        <v>178</v>
      </c>
      <c r="B166" s="55">
        <v>656.25</v>
      </c>
      <c r="C166" s="61" t="s">
        <v>145</v>
      </c>
      <c r="D166" s="58"/>
      <c r="E166" s="73">
        <f t="shared" si="16"/>
        <v>0</v>
      </c>
      <c r="F166" s="58"/>
      <c r="G166" s="72">
        <f t="shared" si="17"/>
        <v>0</v>
      </c>
    </row>
    <row r="167" spans="1:7" s="325" customFormat="1" ht="14.1" customHeight="1" thickTop="1" thickBot="1" x14ac:dyDescent="0.25">
      <c r="A167" s="87" t="s">
        <v>180</v>
      </c>
      <c r="B167" s="55">
        <v>0</v>
      </c>
      <c r="C167" s="61" t="s">
        <v>166</v>
      </c>
      <c r="D167" s="58"/>
      <c r="E167" s="73">
        <f t="shared" si="16"/>
        <v>0</v>
      </c>
      <c r="F167" s="58"/>
      <c r="G167" s="72">
        <f t="shared" si="17"/>
        <v>0</v>
      </c>
    </row>
    <row r="168" spans="1:7" s="325" customFormat="1" ht="14.1" customHeight="1" thickTop="1" thickBot="1" x14ac:dyDescent="0.25">
      <c r="A168" s="87" t="s">
        <v>181</v>
      </c>
      <c r="B168" s="55">
        <v>0</v>
      </c>
      <c r="C168" s="61" t="s">
        <v>166</v>
      </c>
      <c r="D168" s="58"/>
      <c r="E168" s="73">
        <f t="shared" si="16"/>
        <v>0</v>
      </c>
      <c r="F168" s="58"/>
      <c r="G168" s="72">
        <f t="shared" si="17"/>
        <v>0</v>
      </c>
    </row>
    <row r="169" spans="1:7" s="325" customFormat="1" ht="14.1" customHeight="1" thickTop="1" thickBot="1" x14ac:dyDescent="0.25">
      <c r="A169" s="87" t="s">
        <v>161</v>
      </c>
      <c r="B169" s="55">
        <v>94.5</v>
      </c>
      <c r="C169" s="61" t="s">
        <v>11</v>
      </c>
      <c r="D169" s="58"/>
      <c r="E169" s="73">
        <f t="shared" si="16"/>
        <v>0</v>
      </c>
      <c r="F169" s="58"/>
      <c r="G169" s="72">
        <f t="shared" si="17"/>
        <v>0</v>
      </c>
    </row>
    <row r="170" spans="1:7" s="325" customFormat="1" ht="14.1" customHeight="1" thickTop="1" thickBot="1" x14ac:dyDescent="0.25">
      <c r="A170" s="87" t="s">
        <v>162</v>
      </c>
      <c r="B170" s="55">
        <v>168</v>
      </c>
      <c r="C170" s="61" t="s">
        <v>11</v>
      </c>
      <c r="D170" s="58"/>
      <c r="E170" s="73">
        <f t="shared" si="16"/>
        <v>0</v>
      </c>
      <c r="F170" s="58"/>
      <c r="G170" s="72">
        <f t="shared" si="17"/>
        <v>0</v>
      </c>
    </row>
    <row r="171" spans="1:7" s="325" customFormat="1" ht="14.1" customHeight="1" thickTop="1" thickBot="1" x14ac:dyDescent="0.25">
      <c r="A171" s="88" t="s">
        <v>154</v>
      </c>
      <c r="B171" s="89"/>
      <c r="C171" s="70"/>
      <c r="D171" s="90"/>
      <c r="E171" s="91"/>
      <c r="F171" s="76"/>
      <c r="G171" s="91"/>
    </row>
    <row r="172" spans="1:7" s="325" customFormat="1" ht="14.1" customHeight="1" thickTop="1" thickBot="1" x14ac:dyDescent="0.25">
      <c r="A172" s="58"/>
      <c r="B172" s="98">
        <v>0</v>
      </c>
      <c r="C172" s="78"/>
      <c r="D172" s="58"/>
      <c r="E172" s="73">
        <f t="shared" ref="E172:E174" si="18">B172*D172</f>
        <v>0</v>
      </c>
      <c r="F172" s="58"/>
      <c r="G172" s="72">
        <f>B172*F172</f>
        <v>0</v>
      </c>
    </row>
    <row r="173" spans="1:7" s="325" customFormat="1" ht="14.1" customHeight="1" thickTop="1" thickBot="1" x14ac:dyDescent="0.25">
      <c r="A173" s="58"/>
      <c r="B173" s="98">
        <v>0</v>
      </c>
      <c r="C173" s="78"/>
      <c r="D173" s="58"/>
      <c r="E173" s="73">
        <f t="shared" si="18"/>
        <v>0</v>
      </c>
      <c r="F173" s="58"/>
      <c r="G173" s="72">
        <f>B173*F173</f>
        <v>0</v>
      </c>
    </row>
    <row r="174" spans="1:7" s="325" customFormat="1" ht="14.1" customHeight="1" thickTop="1" thickBot="1" x14ac:dyDescent="0.25">
      <c r="A174" s="58"/>
      <c r="B174" s="98">
        <v>0</v>
      </c>
      <c r="C174" s="78"/>
      <c r="D174" s="58"/>
      <c r="E174" s="73">
        <f t="shared" si="18"/>
        <v>0</v>
      </c>
      <c r="F174" s="58"/>
      <c r="G174" s="72">
        <f>B174*F174</f>
        <v>0</v>
      </c>
    </row>
    <row r="175" spans="1:7" s="325" customFormat="1" ht="14.1" customHeight="1" thickTop="1" x14ac:dyDescent="0.2">
      <c r="A175" s="1"/>
      <c r="B175" s="23"/>
      <c r="C175" s="93"/>
      <c r="D175" s="1"/>
      <c r="E175" s="141"/>
      <c r="F175" s="142"/>
      <c r="G175" s="94"/>
    </row>
    <row r="176" spans="1:7" s="325" customFormat="1" ht="14.1" customHeight="1" x14ac:dyDescent="0.2">
      <c r="A176" s="1"/>
      <c r="B176" s="23"/>
      <c r="C176" s="93"/>
      <c r="D176" s="117" t="s">
        <v>293</v>
      </c>
      <c r="E176" s="75">
        <f>SUM(E146:E174)</f>
        <v>0</v>
      </c>
      <c r="F176" s="97" t="s">
        <v>293</v>
      </c>
      <c r="G176" s="75">
        <f t="shared" ref="G176" si="19">SUM(G146:G174)</f>
        <v>0</v>
      </c>
    </row>
    <row r="177" spans="1:7" s="325" customFormat="1" ht="14.1" customHeight="1" x14ac:dyDescent="0.2">
      <c r="A177" s="229"/>
      <c r="B177" s="230"/>
      <c r="C177" s="230"/>
      <c r="D177" s="230"/>
      <c r="E177" s="230"/>
      <c r="F177" s="230"/>
      <c r="G177" s="230"/>
    </row>
    <row r="178" spans="1:7" s="325" customFormat="1" ht="14.1" customHeight="1" x14ac:dyDescent="0.15">
      <c r="A178" s="226" t="s">
        <v>149</v>
      </c>
      <c r="B178" s="231" t="s">
        <v>246</v>
      </c>
      <c r="C178" s="232"/>
      <c r="D178" s="232"/>
      <c r="E178" s="232"/>
      <c r="F178" s="145"/>
      <c r="G178" s="146"/>
    </row>
    <row r="179" spans="1:7" s="325" customFormat="1" ht="14.1" customHeight="1" x14ac:dyDescent="0.15">
      <c r="A179" s="227"/>
      <c r="B179" s="233"/>
      <c r="C179" s="234"/>
      <c r="D179" s="234"/>
      <c r="E179" s="234"/>
      <c r="F179" s="145"/>
      <c r="G179" s="146"/>
    </row>
    <row r="180" spans="1:7" s="325" customFormat="1" ht="14.1" customHeight="1" thickBot="1" x14ac:dyDescent="0.25">
      <c r="A180" s="124" t="s">
        <v>238</v>
      </c>
      <c r="B180" s="169" t="s">
        <v>35</v>
      </c>
      <c r="C180" s="147" t="s">
        <v>0</v>
      </c>
      <c r="D180" s="69" t="s">
        <v>233</v>
      </c>
      <c r="E180" s="147" t="s">
        <v>3</v>
      </c>
      <c r="F180" s="148"/>
      <c r="G180" s="148"/>
    </row>
    <row r="181" spans="1:7" s="325" customFormat="1" ht="14.1" customHeight="1" thickTop="1" thickBot="1" x14ac:dyDescent="0.25">
      <c r="A181" s="113" t="s">
        <v>150</v>
      </c>
      <c r="B181" s="98">
        <v>525</v>
      </c>
      <c r="C181" s="151" t="s">
        <v>239</v>
      </c>
      <c r="D181" s="58"/>
      <c r="E181" s="99">
        <f>B181*D181</f>
        <v>0</v>
      </c>
      <c r="F181" s="149"/>
      <c r="G181" s="150"/>
    </row>
    <row r="182" spans="1:7" s="325" customFormat="1" ht="14.1" customHeight="1" thickTop="1" thickBot="1" x14ac:dyDescent="0.25">
      <c r="A182" s="113" t="s">
        <v>289</v>
      </c>
      <c r="B182" s="98">
        <v>0</v>
      </c>
      <c r="C182" s="151" t="s">
        <v>239</v>
      </c>
      <c r="D182" s="58"/>
      <c r="E182" s="99">
        <f t="shared" ref="E182:E190" si="20">B182*D182</f>
        <v>0</v>
      </c>
      <c r="F182" s="149"/>
      <c r="G182" s="150"/>
    </row>
    <row r="183" spans="1:7" s="325" customFormat="1" ht="14.1" customHeight="1" thickTop="1" thickBot="1" x14ac:dyDescent="0.25">
      <c r="A183" s="113" t="s">
        <v>151</v>
      </c>
      <c r="B183" s="98">
        <v>0</v>
      </c>
      <c r="C183" s="151" t="s">
        <v>166</v>
      </c>
      <c r="D183" s="58"/>
      <c r="E183" s="99">
        <f t="shared" si="20"/>
        <v>0</v>
      </c>
      <c r="F183" s="149"/>
      <c r="G183" s="150"/>
    </row>
    <row r="184" spans="1:7" s="325" customFormat="1" ht="14.1" customHeight="1" thickTop="1" thickBot="1" x14ac:dyDescent="0.25">
      <c r="A184" s="113" t="s">
        <v>152</v>
      </c>
      <c r="B184" s="98">
        <v>0</v>
      </c>
      <c r="C184" s="151" t="s">
        <v>166</v>
      </c>
      <c r="D184" s="58"/>
      <c r="E184" s="99">
        <f t="shared" si="20"/>
        <v>0</v>
      </c>
      <c r="F184" s="149"/>
      <c r="G184" s="150"/>
    </row>
    <row r="185" spans="1:7" s="325" customFormat="1" ht="14.1" customHeight="1" thickTop="1" thickBot="1" x14ac:dyDescent="0.25">
      <c r="A185" s="113" t="s">
        <v>153</v>
      </c>
      <c r="B185" s="98">
        <v>0</v>
      </c>
      <c r="C185" s="151" t="s">
        <v>166</v>
      </c>
      <c r="D185" s="58"/>
      <c r="E185" s="99">
        <f t="shared" si="20"/>
        <v>0</v>
      </c>
      <c r="F185" s="149"/>
      <c r="G185" s="150"/>
    </row>
    <row r="186" spans="1:7" s="325" customFormat="1" ht="14.1" customHeight="1" thickTop="1" thickBot="1" x14ac:dyDescent="0.25">
      <c r="A186" s="113" t="s">
        <v>232</v>
      </c>
      <c r="B186" s="98">
        <v>0</v>
      </c>
      <c r="C186" s="151" t="s">
        <v>166</v>
      </c>
      <c r="D186" s="58"/>
      <c r="E186" s="99">
        <f>B186*D186</f>
        <v>0</v>
      </c>
      <c r="F186" s="149"/>
      <c r="G186" s="150"/>
    </row>
    <row r="187" spans="1:7" s="325" customFormat="1" ht="14.1" customHeight="1" thickTop="1" thickBot="1" x14ac:dyDescent="0.25">
      <c r="A187" s="132" t="s">
        <v>34</v>
      </c>
      <c r="B187" s="152"/>
      <c r="C187" s="153"/>
      <c r="D187" s="86"/>
      <c r="E187" s="154"/>
      <c r="F187" s="148"/>
      <c r="G187" s="148"/>
    </row>
    <row r="188" spans="1:7" s="325" customFormat="1" ht="14.1" customHeight="1" thickTop="1" thickBot="1" x14ac:dyDescent="0.25">
      <c r="A188" s="58"/>
      <c r="B188" s="170">
        <v>0</v>
      </c>
      <c r="C188" s="78"/>
      <c r="D188" s="58"/>
      <c r="E188" s="99">
        <f t="shared" si="20"/>
        <v>0</v>
      </c>
      <c r="F188" s="149"/>
      <c r="G188" s="150"/>
    </row>
    <row r="189" spans="1:7" s="325" customFormat="1" ht="14.1" customHeight="1" thickTop="1" thickBot="1" x14ac:dyDescent="0.25">
      <c r="A189" s="58"/>
      <c r="B189" s="170">
        <v>0</v>
      </c>
      <c r="C189" s="78"/>
      <c r="D189" s="58"/>
      <c r="E189" s="99">
        <f t="shared" si="20"/>
        <v>0</v>
      </c>
      <c r="F189" s="149"/>
      <c r="G189" s="150"/>
    </row>
    <row r="190" spans="1:7" s="325" customFormat="1" ht="14.1" customHeight="1" thickTop="1" thickBot="1" x14ac:dyDescent="0.25">
      <c r="A190" s="143"/>
      <c r="B190" s="170">
        <v>0</v>
      </c>
      <c r="C190" s="78"/>
      <c r="D190" s="58"/>
      <c r="E190" s="99">
        <f t="shared" si="20"/>
        <v>0</v>
      </c>
      <c r="F190" s="149"/>
      <c r="G190" s="150"/>
    </row>
    <row r="191" spans="1:7" s="325" customFormat="1" ht="14.1" customHeight="1" thickTop="1" x14ac:dyDescent="0.2">
      <c r="A191" s="155"/>
      <c r="B191" s="156"/>
      <c r="C191" s="157"/>
      <c r="D191" s="1"/>
      <c r="E191" s="158"/>
      <c r="F191" s="159"/>
      <c r="G191" s="159"/>
    </row>
    <row r="192" spans="1:7" s="325" customFormat="1" ht="14.1" customHeight="1" x14ac:dyDescent="0.2">
      <c r="A192" s="1"/>
      <c r="B192" s="10"/>
      <c r="C192" s="9"/>
      <c r="D192" s="117" t="s">
        <v>293</v>
      </c>
      <c r="E192" s="75">
        <f>SUM(E181:E190)</f>
        <v>0</v>
      </c>
      <c r="F192" s="160"/>
      <c r="G192" s="150"/>
    </row>
    <row r="193" spans="1:7" s="325" customFormat="1" ht="14.1" customHeight="1" x14ac:dyDescent="0.2">
      <c r="A193" s="1"/>
      <c r="B193" s="10"/>
      <c r="C193" s="9"/>
      <c r="D193" s="117"/>
      <c r="E193" s="161"/>
      <c r="F193" s="1"/>
      <c r="G193" s="155"/>
    </row>
    <row r="194" spans="1:7" s="325" customFormat="1" ht="14.1" customHeight="1" thickBot="1" x14ac:dyDescent="0.25">
      <c r="A194" s="228" t="s">
        <v>319</v>
      </c>
      <c r="B194" s="228"/>
      <c r="C194" s="41"/>
      <c r="D194" s="117"/>
      <c r="E194" s="162" t="s">
        <v>321</v>
      </c>
      <c r="F194" s="1"/>
      <c r="G194" s="163" t="s">
        <v>320</v>
      </c>
    </row>
    <row r="195" spans="1:7" s="325" customFormat="1" ht="14.1" customHeight="1" x14ac:dyDescent="0.2">
      <c r="A195" s="228"/>
      <c r="B195" s="228"/>
      <c r="C195" s="41"/>
      <c r="D195" s="117" t="s">
        <v>318</v>
      </c>
      <c r="E195" s="164">
        <f>SUM(E41+E83+E112+E141+E176+E192)</f>
        <v>0</v>
      </c>
      <c r="F195" s="161"/>
      <c r="G195" s="164">
        <f>SUM(G41+G83+G112+G141+G176)</f>
        <v>0</v>
      </c>
    </row>
    <row r="196" spans="1:7" s="325" customFormat="1" ht="14.1" customHeight="1" x14ac:dyDescent="0.2">
      <c r="A196" s="1"/>
      <c r="B196" s="10"/>
      <c r="C196" s="155"/>
      <c r="D196" s="28" t="s">
        <v>234</v>
      </c>
      <c r="E196" s="165">
        <f>SUM(E195*0.1)</f>
        <v>0</v>
      </c>
      <c r="F196" s="161"/>
      <c r="G196" s="165">
        <f t="shared" ref="G196" si="21">SUM(G195*0.1)</f>
        <v>0</v>
      </c>
    </row>
    <row r="197" spans="1:7" s="325" customFormat="1" ht="14.1" customHeight="1" x14ac:dyDescent="0.2">
      <c r="A197" s="1"/>
      <c r="B197" s="10"/>
      <c r="C197" s="155"/>
      <c r="D197" s="28" t="s">
        <v>235</v>
      </c>
      <c r="E197" s="165">
        <f>SUM(E195*0.15)</f>
        <v>0</v>
      </c>
      <c r="F197" s="161"/>
      <c r="G197" s="165">
        <f t="shared" ref="G197" si="22">SUM(G195*0.15)</f>
        <v>0</v>
      </c>
    </row>
    <row r="198" spans="1:7" s="325" customFormat="1" ht="14.1" customHeight="1" x14ac:dyDescent="0.2">
      <c r="A198" s="1"/>
      <c r="B198" s="10"/>
      <c r="C198" s="155"/>
      <c r="D198" s="28"/>
      <c r="E198" s="166"/>
      <c r="F198" s="161"/>
      <c r="G198" s="166"/>
    </row>
    <row r="199" spans="1:7" s="325" customFormat="1" ht="14.1" customHeight="1" thickBot="1" x14ac:dyDescent="0.25">
      <c r="A199" s="1"/>
      <c r="B199" s="155"/>
      <c r="C199" s="155"/>
      <c r="D199" s="117" t="s">
        <v>141</v>
      </c>
      <c r="E199" s="167">
        <f>SUM(E195:E197)</f>
        <v>0</v>
      </c>
      <c r="F199" s="168"/>
      <c r="G199" s="167">
        <f t="shared" ref="G199" si="23">SUM(G195:G197)</f>
        <v>0</v>
      </c>
    </row>
    <row r="200" spans="1:7" s="325" customFormat="1" ht="14.1" customHeight="1" x14ac:dyDescent="0.2">
      <c r="A200" s="2"/>
      <c r="B200" s="7"/>
      <c r="C200" s="5"/>
      <c r="D200" s="5"/>
      <c r="E200" s="5"/>
      <c r="F200" s="5"/>
      <c r="G200" s="5"/>
    </row>
  </sheetData>
  <sheetProtection sheet="1" selectLockedCells="1"/>
  <mergeCells count="19">
    <mergeCell ref="A114:A115"/>
    <mergeCell ref="A143:A144"/>
    <mergeCell ref="D143:E144"/>
    <mergeCell ref="D114:E115"/>
    <mergeCell ref="A194:B195"/>
    <mergeCell ref="A178:A179"/>
    <mergeCell ref="A177:G177"/>
    <mergeCell ref="B178:E179"/>
    <mergeCell ref="F1:G2"/>
    <mergeCell ref="F43:G44"/>
    <mergeCell ref="F85:G86"/>
    <mergeCell ref="F114:G115"/>
    <mergeCell ref="F143:G144"/>
    <mergeCell ref="D43:E44"/>
    <mergeCell ref="D1:E2"/>
    <mergeCell ref="A43:A44"/>
    <mergeCell ref="A1:A2"/>
    <mergeCell ref="A85:A86"/>
    <mergeCell ref="D85:E86"/>
  </mergeCells>
  <phoneticPr fontId="7" type="noConversion"/>
  <printOptions horizontalCentered="1"/>
  <pageMargins left="0.25" right="0.25" top="0.75" bottom="0.75" header="0.3" footer="0.3"/>
  <pageSetup firstPageNumber="2" fitToHeight="0" orientation="portrait" useFirstPageNumber="1" r:id="rId1"/>
  <headerFooter alignWithMargins="0">
    <oddHeader>&amp;C&amp;"Arial,Bold"&amp;16CONSTRUCTION CALCULATION WORKSHEET</oddHeader>
    <oddFooter>&amp;RRev 3/2025</oddFooter>
  </headerFooter>
  <rowBreaks count="5" manualBreakCount="5">
    <brk id="41" max="16383" man="1"/>
    <brk id="83" max="16383" man="1"/>
    <brk id="112" max="16383" man="1"/>
    <brk id="141" max="16383" man="1"/>
    <brk id="176" max="16383" man="1"/>
  </rowBreaks>
  <ignoredErrors>
    <ignoredError sqref="E55" formula="1"/>
    <ignoredError sqref="E75" unlockedFormula="1"/>
  </ignoredError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 Sheet</vt:lpstr>
      <vt:lpstr>TESC</vt:lpstr>
      <vt:lpstr>Stormwater Drainage</vt:lpstr>
      <vt:lpstr>General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Engineers Cost Estimate</dc:title>
  <dc:creator>Application Administrator</dc:creator>
  <cp:lastModifiedBy>Thad Newport</cp:lastModifiedBy>
  <cp:lastPrinted>2025-03-27T20:32:04Z</cp:lastPrinted>
  <dcterms:created xsi:type="dcterms:W3CDTF">1998-02-24T22:36:44Z</dcterms:created>
  <dcterms:modified xsi:type="dcterms:W3CDTF">2025-04-08T20:47:47Z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-244069105</vt:i4>
  </property>
  <property fmtid="{D5CDD505-2E9C-101B-9397-08002B2CF9AE}" pid="3" name="_EmailSubject">
    <vt:lpwstr>Revised Engineer's Cost Estimate</vt:lpwstr>
  </property>
  <property fmtid="{D5CDD505-2E9C-101B-9397-08002B2CF9AE}" pid="4" name="_AuthorEmail">
    <vt:lpwstr>EWalmsley@ci.kent.wa.us</vt:lpwstr>
  </property>
  <property fmtid="{D5CDD505-2E9C-101B-9397-08002B2CF9AE}" pid="5" name="_AuthorEmailDisplayName">
    <vt:lpwstr>Walmsley, Evelyn</vt:lpwstr>
  </property>
  <property fmtid="{D5CDD505-2E9C-101B-9397-08002B2CF9AE}" pid="6" name="_PreviousAdHocReviewCycleID">
    <vt:i4>825372299</vt:i4>
  </property>
  <property fmtid="{D5CDD505-2E9C-101B-9397-08002B2CF9AE}" pid="7" name="_ReviewingToolsShownOnce">
    <vt:lpwstr/>
  </property>
  <property fmtid="{D5CDD505-2E9C-101B-9397-08002B2CF9AE}" pid="8" name="EktContentID">
    <vt:i4>10900</vt:i4>
  </property>
  <property fmtid="{D5CDD505-2E9C-101B-9397-08002B2CF9AE}" pid="9" name="EktContentLanguage">
    <vt:i4>1033</vt:i4>
  </property>
  <property fmtid="{D5CDD505-2E9C-101B-9397-08002B2CF9AE}" pid="10" name="EktFolderId">
    <vt:i4>185</vt:i4>
  </property>
  <property fmtid="{D5CDD505-2E9C-101B-9397-08002B2CF9AE}" pid="11" name="EktQuickLink">
    <vt:lpwstr>DownloadAsset.aspx?id=10900</vt:lpwstr>
  </property>
  <property fmtid="{D5CDD505-2E9C-101B-9397-08002B2CF9AE}" pid="12" name="EktContentType">
    <vt:i4>101</vt:i4>
  </property>
  <property fmtid="{D5CDD505-2E9C-101B-9397-08002B2CF9AE}" pid="13" name="EktFolderName">
    <vt:lpwstr/>
  </property>
  <property fmtid="{D5CDD505-2E9C-101B-9397-08002B2CF9AE}" pid="14" name="EktCmsPath">
    <vt:lpwstr>&amp;lt;p&amp;gt;City of Kent Engineer's Cost Estimate City of Kent - Engineer's Cost Estimate Bond Quantity&amp;lt;/p&amp;gt;</vt:lpwstr>
  </property>
  <property fmtid="{D5CDD505-2E9C-101B-9397-08002B2CF9AE}" pid="15" name="EktExpiryType">
    <vt:i4>1</vt:i4>
  </property>
  <property fmtid="{D5CDD505-2E9C-101B-9397-08002B2CF9AE}" pid="16" name="EktDateCreated">
    <vt:filetime>2008-12-09T16:48:56Z</vt:filetime>
  </property>
  <property fmtid="{D5CDD505-2E9C-101B-9397-08002B2CF9AE}" pid="17" name="EktDateModified">
    <vt:filetime>2009-02-27T00:30:19Z</vt:filetime>
  </property>
  <property fmtid="{D5CDD505-2E9C-101B-9397-08002B2CF9AE}" pid="18" name="EktTaxCategory">
    <vt:lpwstr/>
  </property>
  <property fmtid="{D5CDD505-2E9C-101B-9397-08002B2CF9AE}" pid="19" name="EktCmsSize">
    <vt:i4>1316864</vt:i4>
  </property>
  <property fmtid="{D5CDD505-2E9C-101B-9397-08002B2CF9AE}" pid="20" name="EktSearchable">
    <vt:i4>1</vt:i4>
  </property>
  <property fmtid="{D5CDD505-2E9C-101B-9397-08002B2CF9AE}" pid="21" name="EktEDescription">
    <vt:lpwstr>Summary &amp;lt;p&amp;gt;City of Kent Engineer's Cost Estimate City of Kent - Engineer's Cost Estimate Bond Quantity&amp;lt;/p&amp;gt;</vt:lpwstr>
  </property>
  <property fmtid="{D5CDD505-2E9C-101B-9397-08002B2CF9AE}" pid="22" name="ekttaxonomyenabled">
    <vt:i4>1</vt:i4>
  </property>
</Properties>
</file>